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petcui.INTRANET\Desktop\AN 2021\CONT EXECUTIE 2021\sept\"/>
    </mc:Choice>
  </mc:AlternateContent>
  <xr:revisionPtr revIDLastSave="0" documentId="13_ncr:1_{FC13CEC7-3FDC-4F19-A20A-935D287116F0}" xr6:coauthVersionLast="47" xr6:coauthVersionMax="47" xr10:uidLastSave="{00000000-0000-0000-0000-000000000000}"/>
  <bookViews>
    <workbookView xWindow="-120" yWindow="-120" windowWidth="24240" windowHeight="13140" activeTab="1" xr2:uid="{00000000-000D-0000-FFFF-FFFF00000000}"/>
  </bookViews>
  <sheets>
    <sheet name="VENITURI" sheetId="1" r:id="rId1"/>
    <sheet name="CHELTUIELI" sheetId="2" r:id="rId2"/>
  </sheets>
  <definedNames>
    <definedName name="_xlnm.Database">#REF!</definedName>
    <definedName name="_xlnm.Print_Area" localSheetId="0">VENITURI!$A$1:$G$118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4" i="1" l="1"/>
  <c r="F104" i="1"/>
  <c r="E104" i="1"/>
  <c r="D104" i="1"/>
  <c r="C104" i="1"/>
  <c r="G102" i="1"/>
  <c r="F102" i="1"/>
  <c r="E102" i="1"/>
  <c r="E101" i="1" s="1"/>
  <c r="E100" i="1" s="1"/>
  <c r="D102" i="1"/>
  <c r="D101" i="1" s="1"/>
  <c r="D100" i="1" s="1"/>
  <c r="C102" i="1"/>
  <c r="C101" i="1" s="1"/>
  <c r="C100" i="1" s="1"/>
  <c r="F101" i="1"/>
  <c r="F100" i="1" s="1"/>
  <c r="G98" i="1"/>
  <c r="F98" i="1"/>
  <c r="E98" i="1"/>
  <c r="D98" i="1"/>
  <c r="C98" i="1"/>
  <c r="G94" i="1"/>
  <c r="G93" i="1" s="1"/>
  <c r="F94" i="1"/>
  <c r="F93" i="1" s="1"/>
  <c r="E94" i="1"/>
  <c r="E93" i="1" s="1"/>
  <c r="D94" i="1"/>
  <c r="D93" i="1" s="1"/>
  <c r="C94" i="1"/>
  <c r="C93" i="1" s="1"/>
  <c r="G91" i="1"/>
  <c r="F91" i="1"/>
  <c r="E91" i="1"/>
  <c r="E90" i="1" s="1"/>
  <c r="D91" i="1"/>
  <c r="D90" i="1" s="1"/>
  <c r="C91" i="1"/>
  <c r="C90" i="1" s="1"/>
  <c r="F90" i="1"/>
  <c r="G81" i="1"/>
  <c r="F81" i="1"/>
  <c r="E81" i="1"/>
  <c r="D81" i="1"/>
  <c r="C81" i="1"/>
  <c r="G68" i="1"/>
  <c r="F68" i="1"/>
  <c r="E68" i="1"/>
  <c r="D68" i="1"/>
  <c r="D67" i="1" s="1"/>
  <c r="D66" i="1" s="1"/>
  <c r="C68" i="1"/>
  <c r="G64" i="1"/>
  <c r="F64" i="1"/>
  <c r="E64" i="1"/>
  <c r="D64" i="1"/>
  <c r="C64" i="1"/>
  <c r="G60" i="1"/>
  <c r="G59" i="1" s="1"/>
  <c r="F60" i="1"/>
  <c r="E60" i="1"/>
  <c r="D60" i="1"/>
  <c r="C60" i="1"/>
  <c r="C59" i="1" s="1"/>
  <c r="G57" i="1"/>
  <c r="F57" i="1"/>
  <c r="E57" i="1"/>
  <c r="D57" i="1"/>
  <c r="C57" i="1"/>
  <c r="G55" i="1"/>
  <c r="F55" i="1"/>
  <c r="E55" i="1"/>
  <c r="D55" i="1"/>
  <c r="C55" i="1"/>
  <c r="G30" i="1"/>
  <c r="G29" i="1" s="1"/>
  <c r="F30" i="1"/>
  <c r="E30" i="1"/>
  <c r="E29" i="1" s="1"/>
  <c r="D30" i="1"/>
  <c r="D29" i="1" s="1"/>
  <c r="C30" i="1"/>
  <c r="C29" i="1" s="1"/>
  <c r="F26" i="1"/>
  <c r="F25" i="1" s="1"/>
  <c r="G25" i="1"/>
  <c r="E25" i="1"/>
  <c r="D25" i="1"/>
  <c r="C25" i="1"/>
  <c r="G18" i="1"/>
  <c r="G17" i="1" s="1"/>
  <c r="F18" i="1"/>
  <c r="E18" i="1"/>
  <c r="D18" i="1"/>
  <c r="C18" i="1"/>
  <c r="G11" i="1"/>
  <c r="F11" i="1"/>
  <c r="E11" i="1"/>
  <c r="D11" i="1"/>
  <c r="C11" i="1"/>
  <c r="E17" i="1" l="1"/>
  <c r="E16" i="1" s="1"/>
  <c r="E97" i="1"/>
  <c r="C17" i="1"/>
  <c r="C67" i="1"/>
  <c r="C66" i="1" s="1"/>
  <c r="G67" i="1"/>
  <c r="G66" i="1" s="1"/>
  <c r="C16" i="1"/>
  <c r="C97" i="1"/>
  <c r="G16" i="1"/>
  <c r="C54" i="1"/>
  <c r="C53" i="1" s="1"/>
  <c r="C10" i="1" s="1"/>
  <c r="C9" i="1" s="1"/>
  <c r="E59" i="1"/>
  <c r="D54" i="1"/>
  <c r="F54" i="1"/>
  <c r="F59" i="1"/>
  <c r="F53" i="1" s="1"/>
  <c r="D17" i="1"/>
  <c r="D16" i="1" s="1"/>
  <c r="E54" i="1"/>
  <c r="E67" i="1"/>
  <c r="E66" i="1" s="1"/>
  <c r="D59" i="1"/>
  <c r="D53" i="1" s="1"/>
  <c r="F67" i="1"/>
  <c r="F66" i="1" s="1"/>
  <c r="D97" i="1"/>
  <c r="F97" i="1"/>
  <c r="F17" i="1"/>
  <c r="F29" i="1"/>
  <c r="G54" i="1"/>
  <c r="G53" i="1" s="1"/>
  <c r="G90" i="1"/>
  <c r="G101" i="1"/>
  <c r="G100" i="1" s="1"/>
  <c r="E53" i="1" l="1"/>
  <c r="E10" i="1" s="1"/>
  <c r="E9" i="1" s="1"/>
  <c r="G10" i="1"/>
  <c r="G9" i="1" s="1"/>
  <c r="D10" i="1"/>
  <c r="D9" i="1" s="1"/>
  <c r="G97" i="1"/>
  <c r="F16" i="1"/>
  <c r="F10" i="1" l="1"/>
  <c r="F9" i="1" l="1"/>
  <c r="G63" i="2" l="1"/>
  <c r="H63" i="2"/>
  <c r="G208" i="2"/>
  <c r="G207" i="2"/>
  <c r="H141" i="2" l="1"/>
  <c r="H140" i="2" s="1"/>
  <c r="G141" i="2"/>
  <c r="D140" i="2"/>
  <c r="E140" i="2"/>
  <c r="F140" i="2"/>
  <c r="G140" i="2" l="1"/>
  <c r="D112" i="2" l="1"/>
  <c r="E112" i="2"/>
  <c r="F112" i="2"/>
  <c r="G112" i="2"/>
  <c r="H112" i="2"/>
  <c r="C112" i="2"/>
  <c r="G103" i="2" l="1"/>
  <c r="D171" i="2" l="1"/>
  <c r="E171" i="2"/>
  <c r="F171" i="2"/>
  <c r="G171" i="2"/>
  <c r="H171" i="2"/>
  <c r="C171" i="2"/>
  <c r="D163" i="2"/>
  <c r="E163" i="2"/>
  <c r="F163" i="2"/>
  <c r="G163" i="2"/>
  <c r="H163" i="2"/>
  <c r="C163" i="2"/>
  <c r="D156" i="2"/>
  <c r="E156" i="2"/>
  <c r="F156" i="2"/>
  <c r="G156" i="2"/>
  <c r="H156" i="2"/>
  <c r="C156" i="2"/>
  <c r="D148" i="2"/>
  <c r="E148" i="2"/>
  <c r="F148" i="2"/>
  <c r="G148" i="2"/>
  <c r="H148" i="2"/>
  <c r="C148" i="2"/>
  <c r="C140" i="2"/>
  <c r="D198" i="2" l="1"/>
  <c r="E198" i="2"/>
  <c r="F198" i="2"/>
  <c r="G198" i="2"/>
  <c r="H198" i="2"/>
  <c r="C198" i="2"/>
  <c r="D205" i="2" l="1"/>
  <c r="D204" i="2" s="1"/>
  <c r="D203" i="2" s="1"/>
  <c r="D202" i="2" s="1"/>
  <c r="D201" i="2" s="1"/>
  <c r="E205" i="2"/>
  <c r="E204" i="2" s="1"/>
  <c r="E203" i="2" s="1"/>
  <c r="E202" i="2" s="1"/>
  <c r="E201" i="2" s="1"/>
  <c r="F205" i="2"/>
  <c r="F204" i="2" s="1"/>
  <c r="F203" i="2" s="1"/>
  <c r="F202" i="2" s="1"/>
  <c r="F201" i="2" s="1"/>
  <c r="G205" i="2"/>
  <c r="H205" i="2"/>
  <c r="H204" i="2" s="1"/>
  <c r="H203" i="2" s="1"/>
  <c r="D206" i="2"/>
  <c r="E206" i="2"/>
  <c r="F206" i="2"/>
  <c r="G206" i="2"/>
  <c r="H206" i="2"/>
  <c r="D193" i="2"/>
  <c r="D189" i="2" s="1"/>
  <c r="D188" i="2" s="1"/>
  <c r="D187" i="2" s="1"/>
  <c r="E193" i="2"/>
  <c r="E189" i="2" s="1"/>
  <c r="E188" i="2" s="1"/>
  <c r="E187" i="2" s="1"/>
  <c r="F193" i="2"/>
  <c r="F189" i="2" s="1"/>
  <c r="F188" i="2" s="1"/>
  <c r="F187" i="2" s="1"/>
  <c r="G193" i="2"/>
  <c r="H193" i="2"/>
  <c r="D96" i="2"/>
  <c r="E96" i="2"/>
  <c r="F96" i="2"/>
  <c r="G96" i="2"/>
  <c r="H96" i="2"/>
  <c r="C96" i="2"/>
  <c r="H189" i="2" l="1"/>
  <c r="H202" i="2"/>
  <c r="H201" i="2" s="1"/>
  <c r="H15" i="2"/>
  <c r="G204" i="2"/>
  <c r="G189" i="2"/>
  <c r="D227" i="2"/>
  <c r="D226" i="2" s="1"/>
  <c r="D225" i="2" s="1"/>
  <c r="D224" i="2" s="1"/>
  <c r="D221" i="2" s="1"/>
  <c r="D220" i="2" s="1"/>
  <c r="D219" i="2" s="1"/>
  <c r="E227" i="2"/>
  <c r="E226" i="2" s="1"/>
  <c r="E225" i="2" s="1"/>
  <c r="E224" i="2" s="1"/>
  <c r="E223" i="2" s="1"/>
  <c r="E222" i="2" s="1"/>
  <c r="F227" i="2"/>
  <c r="F226" i="2" s="1"/>
  <c r="F225" i="2" s="1"/>
  <c r="F224" i="2" s="1"/>
  <c r="G227" i="2"/>
  <c r="G226" i="2" s="1"/>
  <c r="G225" i="2" s="1"/>
  <c r="G224" i="2" s="1"/>
  <c r="G223" i="2" s="1"/>
  <c r="G222" i="2" s="1"/>
  <c r="H227" i="2"/>
  <c r="H226" i="2" s="1"/>
  <c r="H225" i="2" s="1"/>
  <c r="H224" i="2" s="1"/>
  <c r="H221" i="2" s="1"/>
  <c r="H220" i="2" s="1"/>
  <c r="H219" i="2" s="1"/>
  <c r="E221" i="2"/>
  <c r="E220" i="2" s="1"/>
  <c r="E219" i="2" s="1"/>
  <c r="G221" i="2"/>
  <c r="G220" i="2" s="1"/>
  <c r="G219" i="2" s="1"/>
  <c r="D223" i="2"/>
  <c r="D222" i="2" s="1"/>
  <c r="D215" i="2"/>
  <c r="E215" i="2"/>
  <c r="F215" i="2"/>
  <c r="G215" i="2"/>
  <c r="H215" i="2"/>
  <c r="D211" i="2"/>
  <c r="E211" i="2"/>
  <c r="F211" i="2"/>
  <c r="G211" i="2"/>
  <c r="H211" i="2"/>
  <c r="C193" i="2"/>
  <c r="C189" i="2" s="1"/>
  <c r="C188" i="2" s="1"/>
  <c r="C187" i="2" s="1"/>
  <c r="C14" i="2" s="1"/>
  <c r="D186" i="2"/>
  <c r="E186" i="2"/>
  <c r="E20" i="2" s="1"/>
  <c r="F186" i="2"/>
  <c r="G186" i="2"/>
  <c r="G20" i="2" s="1"/>
  <c r="H20" i="2"/>
  <c r="E14" i="2"/>
  <c r="D14" i="2"/>
  <c r="F14" i="2"/>
  <c r="D178" i="2"/>
  <c r="D170" i="2" s="1"/>
  <c r="E178" i="2"/>
  <c r="E170" i="2" s="1"/>
  <c r="F178" i="2"/>
  <c r="G178" i="2"/>
  <c r="G170" i="2" s="1"/>
  <c r="H178" i="2"/>
  <c r="H170" i="2" s="1"/>
  <c r="F170" i="2"/>
  <c r="D152" i="2"/>
  <c r="D139" i="2" s="1"/>
  <c r="E152" i="2"/>
  <c r="E139" i="2" s="1"/>
  <c r="F152" i="2"/>
  <c r="G152" i="2"/>
  <c r="H152" i="2"/>
  <c r="H139" i="2" s="1"/>
  <c r="D129" i="2"/>
  <c r="D119" i="2" s="1"/>
  <c r="E129" i="2"/>
  <c r="E119" i="2" s="1"/>
  <c r="F129" i="2"/>
  <c r="G129" i="2"/>
  <c r="G119" i="2" s="1"/>
  <c r="H129" i="2"/>
  <c r="H119" i="2" s="1"/>
  <c r="F119" i="2"/>
  <c r="E103" i="2"/>
  <c r="D103" i="2"/>
  <c r="F103" i="2"/>
  <c r="H103" i="2"/>
  <c r="D93" i="2"/>
  <c r="E93" i="2"/>
  <c r="F93" i="2"/>
  <c r="G93" i="2"/>
  <c r="H93" i="2"/>
  <c r="D82" i="2"/>
  <c r="D81" i="2" s="1"/>
  <c r="E82" i="2"/>
  <c r="E81" i="2" s="1"/>
  <c r="F82" i="2"/>
  <c r="F81" i="2" s="1"/>
  <c r="F19" i="2" s="1"/>
  <c r="G82" i="2"/>
  <c r="H82" i="2"/>
  <c r="H81" i="2" s="1"/>
  <c r="H19" i="2" s="1"/>
  <c r="D77" i="2"/>
  <c r="D17" i="2" s="1"/>
  <c r="E77" i="2"/>
  <c r="E17" i="2" s="1"/>
  <c r="F77" i="2"/>
  <c r="F17" i="2" s="1"/>
  <c r="G77" i="2"/>
  <c r="H77" i="2"/>
  <c r="H17" i="2" s="1"/>
  <c r="D75" i="2"/>
  <c r="D74" i="2" s="1"/>
  <c r="D13" i="2" s="1"/>
  <c r="E75" i="2"/>
  <c r="E74" i="2" s="1"/>
  <c r="E13" i="2" s="1"/>
  <c r="F75" i="2"/>
  <c r="F74" i="2" s="1"/>
  <c r="F13" i="2" s="1"/>
  <c r="G75" i="2"/>
  <c r="G74" i="2" s="1"/>
  <c r="G13" i="2" s="1"/>
  <c r="H75" i="2"/>
  <c r="H74" i="2" s="1"/>
  <c r="H13" i="2" s="1"/>
  <c r="D71" i="2"/>
  <c r="E71" i="2"/>
  <c r="F71" i="2"/>
  <c r="G71" i="2"/>
  <c r="H71" i="2"/>
  <c r="D63" i="2"/>
  <c r="E63" i="2"/>
  <c r="F63" i="2"/>
  <c r="D61" i="2"/>
  <c r="E61" i="2"/>
  <c r="F61" i="2"/>
  <c r="G61" i="2"/>
  <c r="H61" i="2"/>
  <c r="D38" i="2"/>
  <c r="E38" i="2"/>
  <c r="F38" i="2"/>
  <c r="G38" i="2"/>
  <c r="H38" i="2"/>
  <c r="D36" i="2"/>
  <c r="E36" i="2"/>
  <c r="F36" i="2"/>
  <c r="G36" i="2"/>
  <c r="H36" i="2"/>
  <c r="D20" i="2"/>
  <c r="F20" i="2"/>
  <c r="D26" i="2"/>
  <c r="E26" i="2"/>
  <c r="F26" i="2"/>
  <c r="G26" i="2"/>
  <c r="H26" i="2"/>
  <c r="C227" i="2"/>
  <c r="C226" i="2" s="1"/>
  <c r="C225" i="2" s="1"/>
  <c r="C224" i="2" s="1"/>
  <c r="C221" i="2" s="1"/>
  <c r="C220" i="2" s="1"/>
  <c r="C219" i="2" s="1"/>
  <c r="C215" i="2"/>
  <c r="C211" i="2"/>
  <c r="C206" i="2"/>
  <c r="C205" i="2"/>
  <c r="C204" i="2" s="1"/>
  <c r="C203" i="2" s="1"/>
  <c r="C202" i="2" s="1"/>
  <c r="C201" i="2" s="1"/>
  <c r="C186" i="2"/>
  <c r="C20" i="2" s="1"/>
  <c r="C178" i="2"/>
  <c r="C152" i="2"/>
  <c r="C129" i="2"/>
  <c r="C119" i="2" s="1"/>
  <c r="C103" i="2"/>
  <c r="C93" i="2"/>
  <c r="C82" i="2"/>
  <c r="C81" i="2" s="1"/>
  <c r="C19" i="2" s="1"/>
  <c r="C80" i="2"/>
  <c r="C18" i="2" s="1"/>
  <c r="C77" i="2"/>
  <c r="C17" i="2" s="1"/>
  <c r="C75" i="2"/>
  <c r="C74" i="2" s="1"/>
  <c r="C71" i="2"/>
  <c r="C63" i="2"/>
  <c r="C61" i="2"/>
  <c r="C38" i="2"/>
  <c r="C36" i="2"/>
  <c r="C26" i="2"/>
  <c r="C25" i="2" s="1"/>
  <c r="C13" i="2"/>
  <c r="E210" i="2" l="1"/>
  <c r="E16" i="2" s="1"/>
  <c r="H210" i="2"/>
  <c r="H16" i="2" s="1"/>
  <c r="D210" i="2"/>
  <c r="D16" i="2" s="1"/>
  <c r="H188" i="2"/>
  <c r="H92" i="2"/>
  <c r="H91" i="2" s="1"/>
  <c r="H55" i="2" s="1"/>
  <c r="H47" i="2" s="1"/>
  <c r="H223" i="2"/>
  <c r="H222" i="2" s="1"/>
  <c r="F210" i="2"/>
  <c r="F16" i="2" s="1"/>
  <c r="H25" i="2"/>
  <c r="G203" i="2"/>
  <c r="G188" i="2"/>
  <c r="G81" i="2"/>
  <c r="G80" i="2" s="1"/>
  <c r="G17" i="2"/>
  <c r="F223" i="2"/>
  <c r="F222" i="2" s="1"/>
  <c r="F221" i="2"/>
  <c r="F220" i="2" s="1"/>
  <c r="F219" i="2" s="1"/>
  <c r="G210" i="2"/>
  <c r="G16" i="2" s="1"/>
  <c r="C223" i="2"/>
  <c r="C222" i="2" s="1"/>
  <c r="D25" i="2"/>
  <c r="D11" i="2" s="1"/>
  <c r="E15" i="2"/>
  <c r="F15" i="2"/>
  <c r="D15" i="2"/>
  <c r="G139" i="2"/>
  <c r="F139" i="2"/>
  <c r="F92" i="2"/>
  <c r="E92" i="2"/>
  <c r="E91" i="2" s="1"/>
  <c r="E55" i="2" s="1"/>
  <c r="E47" i="2" s="1"/>
  <c r="E46" i="2" s="1"/>
  <c r="E89" i="2" s="1"/>
  <c r="D92" i="2"/>
  <c r="D91" i="2" s="1"/>
  <c r="D55" i="2" s="1"/>
  <c r="D47" i="2" s="1"/>
  <c r="D46" i="2" s="1"/>
  <c r="D89" i="2" s="1"/>
  <c r="G92" i="2"/>
  <c r="E80" i="2"/>
  <c r="E18" i="2" s="1"/>
  <c r="E19" i="2"/>
  <c r="H80" i="2"/>
  <c r="H18" i="2" s="1"/>
  <c r="D80" i="2"/>
  <c r="D18" i="2" s="1"/>
  <c r="D19" i="2"/>
  <c r="F80" i="2"/>
  <c r="F18" i="2" s="1"/>
  <c r="F25" i="2"/>
  <c r="F11" i="2" s="1"/>
  <c r="E25" i="2"/>
  <c r="E11" i="2" s="1"/>
  <c r="G25" i="2"/>
  <c r="C139" i="2"/>
  <c r="C170" i="2"/>
  <c r="C15" i="2"/>
  <c r="C210" i="2"/>
  <c r="C16" i="2" s="1"/>
  <c r="C11" i="2"/>
  <c r="C92" i="2"/>
  <c r="H46" i="2" l="1"/>
  <c r="H187" i="2"/>
  <c r="G19" i="2"/>
  <c r="H11" i="2"/>
  <c r="H12" i="2"/>
  <c r="G202" i="2"/>
  <c r="G15" i="2"/>
  <c r="G187" i="2"/>
  <c r="G14" i="2" s="1"/>
  <c r="G18" i="2"/>
  <c r="G11" i="2"/>
  <c r="C91" i="2"/>
  <c r="C55" i="2" s="1"/>
  <c r="C47" i="2" s="1"/>
  <c r="C46" i="2" s="1"/>
  <c r="C89" i="2" s="1"/>
  <c r="G91" i="2"/>
  <c r="F91" i="2"/>
  <c r="F55" i="2" s="1"/>
  <c r="F47" i="2" s="1"/>
  <c r="F46" i="2" s="1"/>
  <c r="F89" i="2" s="1"/>
  <c r="E12" i="2"/>
  <c r="E10" i="2" s="1"/>
  <c r="E9" i="2" s="1"/>
  <c r="D12" i="2"/>
  <c r="D10" i="2" s="1"/>
  <c r="D9" i="2" s="1"/>
  <c r="D24" i="2"/>
  <c r="D23" i="2" s="1"/>
  <c r="E24" i="2"/>
  <c r="E23" i="2" s="1"/>
  <c r="H24" i="2" l="1"/>
  <c r="H23" i="2" s="1"/>
  <c r="H89" i="2"/>
  <c r="H14" i="2"/>
  <c r="H22" i="2" s="1"/>
  <c r="H10" i="2"/>
  <c r="G201" i="2"/>
  <c r="G55" i="2"/>
  <c r="G47" i="2" s="1"/>
  <c r="G46" i="2" s="1"/>
  <c r="G89" i="2" s="1"/>
  <c r="D22" i="2"/>
  <c r="D21" i="2" s="1"/>
  <c r="C24" i="2"/>
  <c r="C23" i="2" s="1"/>
  <c r="C12" i="2"/>
  <c r="C22" i="2" s="1"/>
  <c r="C21" i="2" s="1"/>
  <c r="F12" i="2"/>
  <c r="F24" i="2"/>
  <c r="F23" i="2" s="1"/>
  <c r="E22" i="2"/>
  <c r="E21" i="2" s="1"/>
  <c r="H9" i="2" l="1"/>
  <c r="H21" i="2"/>
  <c r="C10" i="2"/>
  <c r="C9" i="2" s="1"/>
  <c r="F22" i="2"/>
  <c r="F21" i="2" s="1"/>
  <c r="F10" i="2"/>
  <c r="F9" i="2" s="1"/>
  <c r="G24" i="2" l="1"/>
  <c r="G12" i="2"/>
  <c r="G10" i="2" l="1"/>
  <c r="G22" i="2"/>
  <c r="G23" i="2"/>
  <c r="G21" i="2" l="1"/>
  <c r="G9" i="2"/>
</calcChain>
</file>

<file path=xl/sharedStrings.xml><?xml version="1.0" encoding="utf-8"?>
<sst xmlns="http://schemas.openxmlformats.org/spreadsheetml/2006/main" count="580" uniqueCount="514">
  <si>
    <t xml:space="preserve">lei </t>
  </si>
  <si>
    <t>Cod</t>
  </si>
  <si>
    <t>Denumire indicator</t>
  </si>
  <si>
    <t>formule</t>
  </si>
  <si>
    <t>Prevederi bugetare aprobate la finele perioadei de raportare</t>
  </si>
  <si>
    <t>Prevederi bugetare trimestriale cumulate</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</si>
  <si>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</si>
  <si>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</si>
  <si>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</si>
  <si>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</si>
  <si>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</si>
  <si>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</si>
  <si>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</si>
  <si>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</si>
  <si>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</si>
  <si>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</si>
  <si>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</si>
  <si>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</si>
  <si>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</si>
  <si>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</si>
  <si>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</si>
  <si>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</si>
  <si>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</si>
  <si>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</si>
  <si>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</si>
  <si>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</si>
  <si>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</si>
  <si>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</si>
  <si>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</si>
  <si>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</si>
  <si>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</si>
  <si>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</si>
  <si>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</si>
  <si>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</si>
  <si>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</si>
  <si>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</si>
  <si>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</si>
  <si>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</si>
  <si>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</si>
  <si>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</si>
  <si>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</si>
  <si>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</si>
  <si>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</si>
  <si>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</si>
  <si>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</si>
  <si>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</si>
  <si>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</si>
  <si>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</si>
  <si>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</si>
  <si>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</si>
  <si>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</si>
  <si>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</si>
  <si>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</si>
  <si>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</si>
  <si>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</si>
  <si>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</si>
  <si>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</si>
  <si>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</si>
  <si>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</si>
  <si>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</si>
  <si>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</si>
  <si>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</si>
  <si>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</si>
  <si>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</si>
  <si>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</si>
  <si>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</si>
  <si>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</si>
  <si>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</si>
  <si>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</si>
  <si>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</si>
  <si>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</si>
  <si>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</si>
  <si>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</si>
  <si>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</si>
  <si>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</si>
  <si>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</si>
  <si>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</si>
  <si>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</si>
  <si>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</si>
  <si>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</si>
  <si>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</si>
  <si>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</si>
  <si>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</si>
  <si>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</si>
  <si>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</si>
  <si>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</si>
  <si>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</si>
  <si>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</si>
  <si>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</si>
  <si>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</si>
  <si>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</si>
  <si>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</si>
  <si>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</si>
  <si>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</si>
  <si>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</si>
  <si>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</si>
  <si>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</si>
  <si>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</si>
  <si>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</si>
  <si>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</si>
  <si>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</si>
  <si>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</si>
  <si>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</si>
  <si>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</si>
  <si>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</si>
  <si>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</si>
  <si>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</si>
  <si>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</si>
  <si>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</si>
  <si>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</si>
  <si>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</si>
  <si>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</si>
  <si>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</si>
  <si>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</si>
  <si>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</si>
  <si>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</si>
  <si>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</si>
  <si>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</si>
  <si>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</si>
  <si>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</si>
  <si>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</si>
  <si>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</si>
  <si>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</si>
  <si>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</si>
  <si>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</si>
  <si>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</si>
  <si>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</si>
  <si>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</si>
  <si>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</si>
  <si>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</si>
  <si>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</si>
  <si>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</si>
  <si>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</si>
  <si>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</si>
  <si>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</si>
  <si>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</si>
  <si>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</si>
  <si>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</si>
  <si>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</si>
  <si>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</si>
  <si>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</si>
  <si>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</si>
  <si>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</si>
  <si>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</si>
  <si>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</si>
  <si>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</si>
  <si>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</si>
  <si>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</si>
  <si>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</si>
  <si>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</si>
  <si>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</si>
  <si>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</si>
  <si>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</si>
  <si>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</si>
  <si>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</si>
  <si>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</si>
  <si>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</si>
  <si>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</si>
  <si>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</si>
  <si>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</si>
  <si>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</si>
  <si>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</si>
  <si>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</si>
  <si>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</si>
  <si>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</si>
  <si>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</si>
  <si>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</si>
  <si>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</si>
  <si>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</si>
  <si>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</si>
  <si>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</si>
  <si>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</si>
  <si>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</si>
  <si>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</si>
  <si>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</si>
  <si>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</si>
  <si>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</si>
  <si>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</si>
  <si>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</si>
  <si>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</si>
  <si>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</si>
  <si>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</si>
  <si>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</si>
  <si>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</si>
  <si>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luna curenta</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</si>
  <si>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</si>
  <si>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</si>
  <si>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</si>
  <si>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</si>
  <si>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</si>
  <si>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</si>
  <si>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</si>
  <si>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</si>
  <si>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</si>
  <si>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</si>
  <si>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</si>
  <si>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</si>
  <si>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</si>
  <si>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</si>
  <si>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</si>
  <si>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</si>
  <si>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</si>
  <si>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</si>
  <si>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</si>
  <si>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</si>
  <si>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</si>
  <si>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</si>
  <si>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</si>
  <si>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</si>
  <si>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</si>
  <si>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</si>
  <si>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</si>
  <si>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</si>
  <si>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</si>
  <si>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</si>
  <si>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</si>
  <si>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</si>
  <si>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</si>
  <si>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</si>
  <si>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</si>
  <si>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</si>
  <si>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</si>
  <si>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</si>
  <si>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</si>
  <si>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</si>
  <si>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</si>
  <si>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</si>
  <si>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</si>
  <si>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</si>
  <si>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</si>
  <si>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</si>
  <si>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</si>
  <si>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</si>
  <si>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</si>
  <si>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</si>
  <si>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</si>
  <si>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</si>
  <si>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</si>
  <si>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</si>
  <si>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</si>
  <si>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</si>
  <si>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</si>
  <si>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</si>
  <si>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</si>
  <si>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</si>
  <si>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</si>
  <si>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</si>
  <si>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</si>
  <si>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</si>
  <si>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</si>
  <si>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</si>
  <si>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</si>
  <si>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</si>
  <si>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</si>
  <si>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</si>
  <si>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</si>
  <si>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</si>
  <si>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</si>
  <si>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</si>
  <si>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</si>
  <si>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</si>
  <si>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</si>
  <si>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</si>
  <si>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</si>
  <si>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</si>
  <si>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</si>
  <si>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</si>
  <si>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</si>
  <si>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</si>
  <si>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</si>
  <si>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</si>
  <si>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</si>
  <si>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</si>
  <si>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</si>
  <si>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</si>
  <si>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</si>
  <si>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</si>
  <si>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</si>
  <si>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</si>
  <si>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</si>
  <si>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</si>
  <si>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</si>
  <si>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</si>
  <si>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</si>
  <si>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</si>
  <si>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</si>
  <si>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</si>
  <si>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</si>
  <si>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</si>
  <si>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</si>
  <si>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</si>
  <si>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</si>
  <si>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</si>
  <si>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</si>
  <si>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</si>
  <si>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</si>
  <si>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</si>
  <si>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</si>
  <si>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</si>
  <si>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</si>
  <si>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</si>
  <si>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</si>
  <si>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</si>
  <si>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</si>
  <si>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</si>
  <si>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</si>
  <si>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</si>
  <si>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</si>
  <si>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</si>
  <si>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</si>
  <si>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</si>
  <si>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</si>
  <si>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</si>
  <si>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</si>
  <si>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</si>
  <si>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</si>
  <si>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</si>
  <si>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</si>
  <si>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</si>
  <si>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</si>
  <si>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</si>
  <si>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</si>
  <si>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</si>
  <si>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</si>
  <si>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</si>
  <si>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</si>
  <si>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</si>
  <si>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</si>
  <si>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</si>
  <si>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</si>
  <si>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</si>
  <si>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</si>
  <si>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</si>
  <si>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</si>
  <si>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</si>
  <si>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</si>
  <si>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</si>
  <si>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</si>
  <si>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</si>
  <si>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</si>
  <si>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</si>
  <si>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</si>
  <si>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</si>
  <si>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</si>
  <si>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</si>
  <si>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</si>
  <si>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</si>
  <si>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</si>
  <si>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</si>
  <si>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</si>
  <si>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</si>
  <si>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</si>
  <si>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</si>
  <si>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</si>
  <si>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</si>
  <si>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</si>
  <si>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</si>
  <si>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</si>
  <si>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</si>
  <si>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</si>
  <si>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</si>
  <si>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</si>
  <si>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</si>
  <si>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</si>
  <si>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</si>
  <si>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</si>
  <si>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</si>
  <si>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</si>
  <si>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</si>
  <si>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</si>
  <si>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</si>
  <si>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</si>
  <si>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</si>
  <si>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</si>
  <si>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</si>
  <si>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</si>
  <si>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</si>
  <si>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</si>
  <si>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</si>
  <si>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</si>
  <si>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</si>
  <si>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</si>
  <si>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</si>
  <si>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</si>
  <si>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</si>
  <si>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</si>
  <si>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</si>
  <si>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</si>
  <si>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</si>
  <si>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</si>
  <si>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</si>
  <si>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</si>
  <si>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</si>
  <si>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</si>
  <si>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</si>
  <si>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</si>
  <si>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</si>
  <si>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</si>
  <si>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</si>
  <si>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</si>
  <si>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</si>
  <si>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</si>
  <si>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</si>
  <si>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</si>
  <si>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</si>
  <si>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</si>
  <si>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</si>
  <si>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</si>
  <si>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</si>
  <si>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</si>
  <si>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</si>
  <si>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</si>
  <si>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</si>
  <si>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</si>
  <si>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</si>
  <si>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</si>
  <si>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</si>
  <si>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</si>
  <si>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</si>
  <si>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</si>
  <si>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</si>
  <si>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</si>
  <si>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</si>
  <si>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</si>
  <si>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</si>
  <si>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</si>
  <si>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</si>
  <si>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</si>
  <si>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</si>
  <si>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</si>
  <si>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</si>
  <si>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</si>
  <si>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</si>
  <si>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</si>
  <si>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</si>
  <si>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</si>
  <si>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</si>
  <si>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</si>
  <si>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</si>
  <si>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</si>
  <si>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</si>
  <si>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</si>
  <si>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</si>
  <si>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</si>
  <si>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</si>
  <si>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</si>
  <si>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</si>
  <si>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</si>
  <si>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</si>
  <si>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</si>
  <si>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</si>
  <si>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</si>
  <si>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</si>
  <si>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</si>
  <si>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</si>
  <si>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</si>
  <si>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</si>
  <si>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</si>
  <si>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</si>
  <si>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</si>
  <si>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</si>
  <si>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</si>
  <si>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</si>
  <si>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</si>
  <si>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</si>
  <si>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</si>
  <si>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</si>
  <si>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</si>
  <si>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</si>
  <si>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</si>
  <si>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</si>
  <si>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</si>
  <si>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</si>
  <si>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</si>
  <si>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</si>
  <si>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</si>
  <si>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</si>
  <si>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</si>
  <si>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</si>
  <si>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</si>
  <si>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</si>
  <si>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</si>
  <si>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</si>
  <si>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</si>
  <si>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</si>
  <si>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</si>
  <si>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majorarea acordată suplimentar drepturilor salariale cuvenite, in cuantum de 75%,  pentru personalul din unităţile sanitare publice, conform art.3^1 din Legea nr.19/2020, cu modificarile si completarile ulterioare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</si>
  <si>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</si>
  <si>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</si>
  <si>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</si>
  <si>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</si>
  <si>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</si>
  <si>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</si>
  <si>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</si>
  <si>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</si>
  <si>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</si>
  <si>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48.05.02.02</t>
  </si>
  <si>
    <t xml:space="preserve">  -  Programul national de tratament pentru boli rare (mucoviscidoza)</t>
  </si>
  <si>
    <t>CASA DE ASIGURARI DE SANATATE GALATI</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</si>
  <si>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</si>
  <si>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</si>
  <si>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</si>
  <si>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</si>
  <si>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</si>
  <si>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</si>
  <si>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</si>
  <si>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</si>
  <si>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Oana TRIFAN</t>
  </si>
  <si>
    <t>Incasari realizate cumulat SEPT.</t>
  </si>
  <si>
    <t>CONT DE EXECUTIE VENITURI SEPTEMBRIE 2021</t>
  </si>
  <si>
    <t>CONT DE EXECUTIE CHELTUIELI SEPTEMBRIE  2021</t>
  </si>
  <si>
    <t>Fila buget nr.P 9024/30.09.2021</t>
  </si>
  <si>
    <t>Plati efectuate cumulat septembrie</t>
  </si>
  <si>
    <t>ANAF inregistrat =  43.434 lei (ian. - sept.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</si>
</sst>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6"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sz val="10"/>
      <name val="Arial"/>
      <family val="2"/>
    </font>
    <font>
      <i/>
      <sz val="11"/>
      <name val="Arial"/>
      <family val="2"/>
    </font>
    <font>
      <b/>
      <sz val="11"/>
      <name val="Arial"/>
      <family val="2"/>
      <charset val="238"/>
    </font>
    <font>
      <b/>
      <sz val="10"/>
      <name val="Arial"/>
      <family val="2"/>
      <charset val="238"/>
    </font>
    <font>
      <sz val="11"/>
      <name val="Arial"/>
      <family val="2"/>
      <charset val="238"/>
    </font>
    <font>
      <sz val="11"/>
      <name val="Arial"/>
      <family val="2"/>
    </font>
    <font>
      <i/>
      <sz val="10"/>
      <name val="Palatino Linotype"/>
      <family val="1"/>
    </font>
    <font>
      <sz val="10"/>
      <name val="Palatino Linotype"/>
      <family val="1"/>
    </font>
  </fonts>
  <fills count="5">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theme="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41">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Border="1"/>
    <xf numFmtId="3" fontId="6" fillId="0" borderId="0" xfId="0" applyNumberFormat="1" applyFont="1" applyFill="1" applyBorder="1" applyAlignment="1">
      <alignment horizontal="center"/>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0" fontId="5" fillId="0" borderId="0" xfId="0" applyFont="1" applyAlignment="1">
      <alignment horizontal="left"/>
    </xf>
    <xf numFmtId="0" fontId="3" fillId="0" borderId="0" xfId="0" applyFont="1" applyAlignment="1">
      <alignment wrapText="1"/>
    </xf>
    <xf numFmtId="3" fontId="18" fillId="0" borderId="0" xfId="0" applyNumberFormat="1" applyFont="1" applyFill="1" applyBorder="1"/>
    <xf numFmtId="0" fontId="3" fillId="0" borderId="0" xfId="0" applyFont="1"/>
    <xf numFmtId="4" fontId="3" fillId="0" borderId="0" xfId="0" applyNumberFormat="1" applyFont="1"/>
    <xf numFmtId="0" fontId="20" fillId="0" borderId="0" xfId="0" applyFont="1"/>
    <xf numFmtId="3" fontId="3" fillId="0" borderId="0" xfId="0" applyNumberFormat="1" applyFont="1"/>
    <xf numFmtId="4" fontId="18" fillId="0" borderId="0" xfId="0" applyNumberFormat="1" applyFont="1"/>
    <xf numFmtId="4" fontId="21" fillId="0" borderId="0" xfId="0" applyNumberFormat="1" applyFont="1"/>
    <xf numFmtId="4" fontId="6" fillId="0" borderId="1" xfId="0" applyNumberFormat="1" applyFont="1" applyBorder="1"/>
    <xf numFmtId="4" fontId="3" fillId="2" borderId="1" xfId="0" applyNumberFormat="1" applyFont="1" applyFill="1" applyBorder="1"/>
    <xf numFmtId="3" fontId="4" fillId="0" borderId="0" xfId="0" applyNumberFormat="1" applyFont="1" applyFill="1" applyBorder="1" applyAlignment="1">
      <alignment horizontal="left"/>
    </xf>
    <xf numFmtId="0" fontId="22" fillId="0" borderId="0" xfId="1" applyFont="1" applyFill="1" applyBorder="1" applyAlignment="1">
      <alignment wrapText="1"/>
    </xf>
    <xf numFmtId="0" fontId="18" fillId="0" borderId="0" xfId="0" applyFont="1" applyFill="1" applyAlignment="1">
      <alignment wrapText="1"/>
    </xf>
    <xf numFmtId="0" fontId="21" fillId="0" borderId="0" xfId="0" applyFont="1" applyFill="1"/>
    <xf numFmtId="0" fontId="23" fillId="0" borderId="0" xfId="0" applyFont="1" applyFill="1" applyAlignment="1">
      <alignment wrapText="1"/>
    </xf>
    <xf numFmtId="0" fontId="20" fillId="0" borderId="0" xfId="0" applyFont="1" applyFill="1"/>
    <xf numFmtId="4" fontId="20" fillId="0" borderId="0" xfId="0" applyNumberFormat="1" applyFont="1" applyFill="1"/>
    <xf numFmtId="4" fontId="18" fillId="0" borderId="0" xfId="0" applyNumberFormat="1" applyFont="1" applyFill="1"/>
    <xf numFmtId="4" fontId="21" fillId="0" borderId="0" xfId="0" applyNumberFormat="1" applyFont="1" applyFill="1" applyBorder="1"/>
    <xf numFmtId="4" fontId="18" fillId="0" borderId="0" xfId="0" applyNumberFormat="1" applyFont="1" applyFill="1" applyBorder="1"/>
    <xf numFmtId="3" fontId="6" fillId="0" borderId="1" xfId="0" applyNumberFormat="1" applyFont="1" applyBorder="1" applyAlignment="1">
      <alignment horizontal="center" vertical="center" wrapText="1"/>
    </xf>
    <xf numFmtId="3" fontId="6" fillId="0" borderId="1" xfId="0" applyNumberFormat="1" applyFont="1" applyBorder="1" applyAlignment="1">
      <alignment horizontal="center"/>
    </xf>
    <xf numFmtId="4" fontId="6" fillId="3" borderId="1" xfId="0" applyNumberFormat="1" applyFont="1" applyFill="1" applyBorder="1"/>
    <xf numFmtId="4" fontId="3" fillId="0" borderId="1" xfId="0" applyNumberFormat="1" applyFont="1" applyBorder="1"/>
    <xf numFmtId="4" fontId="3" fillId="4" borderId="1" xfId="0" applyNumberFormat="1" applyFont="1" applyFill="1" applyBorder="1"/>
    <xf numFmtId="4" fontId="6" fillId="4" borderId="1" xfId="0" applyNumberFormat="1" applyFont="1" applyFill="1" applyBorder="1"/>
    <xf numFmtId="0" fontId="5" fillId="0" borderId="0" xfId="0" applyFont="1" applyAlignment="1">
      <alignment horizontal="right"/>
    </xf>
    <xf numFmtId="4" fontId="24" fillId="0" borderId="1" xfId="0" applyNumberFormat="1" applyFont="1" applyBorder="1" applyAlignment="1">
      <alignment horizontal="right"/>
    </xf>
    <xf numFmtId="4" fontId="25" fillId="0" borderId="1" xfId="3" applyNumberFormat="1" applyFont="1" applyBorder="1" applyAlignment="1">
      <alignment horizontal="right" wrapText="1"/>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0" fontId="15" fillId="0" borderId="0" xfId="0" applyFont="1" applyAlignment="1">
      <alignment horizontal="center" wrapText="1"/>
    </xf>
    <xf numFmtId="4" fontId="6" fillId="0" borderId="1" xfId="0" applyNumberFormat="1" applyFont="1" applyBorder="1" applyAlignment="1">
      <alignment horizontal="center" vertical="center" wrapText="1"/>
    </xf>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 fontId="6" fillId="0" borderId="0" xfId="0" applyNumberFormat="1" applyFont="1"/>
    <xf numFmtId="49" fontId="16" fillId="0" borderId="1" xfId="0" applyNumberFormat="1" applyFont="1" applyBorder="1" applyAlignment="1">
      <alignment horizontal="left"/>
    </xf>
    <xf numFmtId="4" fontId="3" fillId="0" borderId="1" xfId="0" applyNumberFormat="1" applyFont="1" applyBorder="1" applyAlignment="1">
      <alignment wrapText="1"/>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0" xfId="0" applyFont="1"/>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4" fontId="3" fillId="0" borderId="1" xfId="0" applyNumberFormat="1" applyFont="1" applyBorder="1" applyAlignment="1">
      <alignment horizontal="left" wrapText="1"/>
    </xf>
    <xf numFmtId="164" fontId="3" fillId="0" borderId="1" xfId="0" applyNumberFormat="1" applyFont="1" applyBorder="1" applyAlignment="1">
      <alignment wrapText="1"/>
    </xf>
    <xf numFmtId="0" fontId="3" fillId="0" borderId="1" xfId="0" applyFont="1" applyBorder="1" applyAlignment="1">
      <alignment wrapText="1"/>
    </xf>
    <xf numFmtId="164" fontId="3" fillId="0" borderId="1" xfId="2" applyNumberFormat="1"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18" fillId="0" borderId="0" xfId="0" applyNumberFormat="1" applyFont="1"/>
    <xf numFmtId="3" fontId="6" fillId="0" borderId="0" xfId="0" applyNumberFormat="1" applyFont="1" applyFill="1" applyBorder="1" applyAlignment="1">
      <alignment horizontal="center" vertical="center" wrapText="1"/>
    </xf>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0" fontId="19" fillId="0" borderId="0" xfId="0" applyFont="1" applyAlignment="1">
      <alignment horizontal="left" wrapText="1"/>
    </xf>
    <xf numFmtId="0" fontId="19" fillId="0" borderId="0" xfId="0" applyFont="1" applyFill="1" applyAlignment="1">
      <alignment horizontal="left"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DT118"/>
  <sheetViews>
    <sheetView zoomScaleNormal="100" workbookViewId="0">
      <pane xSplit="4" ySplit="8" topLeftCell="E9" activePane="bottomRight" state="frozen"/>
      <selection activeCell="C79" sqref="C79:E79"/>
      <selection pane="topRight" activeCell="C79" sqref="C79:E79"/>
      <selection pane="bottomLeft" activeCell="C79" sqref="C79:E79"/>
      <selection pane="bottomRight" activeCell="K1" sqref="K1:K1048576"/>
    </sheetView>
  </sheetViews>
  <sheetFormatPr defaultColWidth="9.140625" defaultRowHeight="15" x14ac:dyDescent="0.3"/>
  <cols>
    <col min="1" max="1" width="11.140625" style="73" customWidth="1"/>
    <col min="2" max="2" width="51.5703125" style="75" customWidth="1"/>
    <col min="3" max="3" width="0.42578125" style="75" hidden="1" customWidth="1"/>
    <col min="4" max="4" width="14" style="76" customWidth="1"/>
    <col min="5" max="5" width="13.85546875" style="76" bestFit="1" customWidth="1"/>
    <col min="6" max="6" width="13.85546875" style="75" bestFit="1" customWidth="1"/>
    <col min="7" max="7" width="17.7109375" style="75" customWidth="1"/>
    <col min="8" max="9" width="17.7109375" style="5" customWidth="1"/>
    <col min="10" max="10" width="13.85546875" style="75" customWidth="1"/>
    <col min="11" max="11" width="9.140625" style="75"/>
    <col min="12" max="12" width="11.42578125" style="75" customWidth="1"/>
    <col min="13" max="13" width="9.85546875" style="75" customWidth="1"/>
    <col min="14" max="14" width="10.85546875" style="75" customWidth="1"/>
    <col min="15" max="15" width="10.28515625" style="75" customWidth="1"/>
    <col min="16" max="16" width="8.5703125" style="75" customWidth="1"/>
    <col min="17" max="17" width="10.42578125" style="75" customWidth="1"/>
    <col min="18" max="19" width="9.85546875" style="75" customWidth="1"/>
    <col min="20" max="20" width="9.28515625" style="75" customWidth="1"/>
    <col min="21" max="21" width="9" style="75" customWidth="1"/>
    <col min="22" max="22" width="10.42578125" style="75" customWidth="1"/>
    <col min="23" max="23" width="11.28515625" style="75" customWidth="1"/>
    <col min="24" max="24" width="9.85546875" style="75" customWidth="1"/>
    <col min="25" max="25" width="10.42578125" style="75" customWidth="1"/>
    <col min="26" max="26" width="9.7109375" style="75" customWidth="1"/>
    <col min="27" max="27" width="11.140625" style="75" customWidth="1"/>
    <col min="28" max="28" width="10.42578125" style="75" customWidth="1"/>
    <col min="29" max="29" width="10" style="75" customWidth="1"/>
    <col min="30" max="30" width="10.140625" style="75" customWidth="1"/>
    <col min="31" max="31" width="10.7109375" style="75" customWidth="1"/>
    <col min="32" max="32" width="11.140625" style="75" customWidth="1"/>
    <col min="33" max="33" width="9.5703125" style="75" customWidth="1"/>
    <col min="34" max="34" width="11.28515625" style="75" customWidth="1"/>
    <col min="35" max="35" width="11" style="75" customWidth="1"/>
    <col min="36" max="36" width="9.85546875" style="75" customWidth="1"/>
    <col min="37" max="37" width="10.7109375" style="75" customWidth="1"/>
    <col min="38" max="38" width="10.28515625" style="75" customWidth="1"/>
    <col min="39" max="39" width="10.5703125" style="75" customWidth="1"/>
    <col min="40" max="40" width="9.5703125" style="75" customWidth="1"/>
    <col min="41" max="41" width="8.42578125" style="75" customWidth="1"/>
    <col min="42" max="42" width="10.7109375" style="75" customWidth="1"/>
    <col min="43" max="43" width="10.140625" style="75" customWidth="1"/>
    <col min="44" max="44" width="10.7109375" style="75" customWidth="1"/>
    <col min="45" max="45" width="9.85546875" style="75" customWidth="1"/>
    <col min="46" max="46" width="9.7109375" style="75" customWidth="1"/>
    <col min="47" max="47" width="10" style="75" customWidth="1"/>
    <col min="48" max="48" width="11.42578125" style="75" customWidth="1"/>
    <col min="49" max="49" width="10" style="75" customWidth="1"/>
    <col min="50" max="50" width="9.7109375" style="75" customWidth="1"/>
    <col min="51" max="51" width="10" style="75" customWidth="1"/>
    <col min="52" max="52" width="10.7109375" style="75" customWidth="1"/>
    <col min="53" max="53" width="9.28515625" style="75" customWidth="1"/>
    <col min="54" max="54" width="10.7109375" style="75" customWidth="1"/>
    <col min="55" max="55" width="10.140625" style="75" customWidth="1"/>
    <col min="56" max="56" width="10.85546875" style="75" customWidth="1"/>
    <col min="57" max="57" width="11.140625" style="75" customWidth="1"/>
    <col min="58" max="60" width="10.28515625" style="75" customWidth="1"/>
    <col min="61" max="61" width="9.5703125" style="75" customWidth="1"/>
    <col min="62" max="62" width="10.28515625" style="75" customWidth="1"/>
    <col min="63" max="63" width="9.5703125" style="75" customWidth="1"/>
    <col min="64" max="64" width="10.140625" style="75" customWidth="1"/>
    <col min="65" max="65" width="8.85546875" style="75" customWidth="1"/>
    <col min="66" max="66" width="9.42578125" style="75" customWidth="1"/>
    <col min="67" max="67" width="10.28515625" style="75" customWidth="1"/>
    <col min="68" max="68" width="9.85546875" style="75" customWidth="1"/>
    <col min="69" max="69" width="9.5703125" style="75" customWidth="1"/>
    <col min="70" max="70" width="9" style="75" customWidth="1"/>
    <col min="71" max="71" width="9.7109375" style="75" customWidth="1"/>
    <col min="72" max="73" width="10.42578125" style="75" customWidth="1"/>
    <col min="74" max="74" width="10.140625" style="75" customWidth="1"/>
    <col min="75" max="75" width="10.28515625" style="75" customWidth="1"/>
    <col min="76" max="76" width="11.5703125" style="75" customWidth="1"/>
    <col min="77" max="78" width="11.140625" style="75" customWidth="1"/>
    <col min="79" max="79" width="9.85546875" style="75" customWidth="1"/>
    <col min="80" max="80" width="8.5703125" style="75" customWidth="1"/>
    <col min="81" max="81" width="10.28515625" style="75" customWidth="1"/>
    <col min="82" max="82" width="10" style="75" customWidth="1"/>
    <col min="83" max="83" width="9.85546875" style="75" customWidth="1"/>
    <col min="84" max="84" width="10.140625" style="75" customWidth="1"/>
    <col min="85" max="85" width="11.7109375" style="75" customWidth="1"/>
    <col min="86" max="86" width="8.140625" style="75" customWidth="1"/>
    <col min="87" max="87" width="8.5703125" style="75" customWidth="1"/>
    <col min="88" max="88" width="10.140625" style="75" customWidth="1"/>
    <col min="89" max="89" width="11.7109375" style="75" customWidth="1"/>
    <col min="90" max="90" width="9.5703125" style="75" customWidth="1"/>
    <col min="91" max="91" width="9.42578125" style="75" customWidth="1"/>
    <col min="92" max="92" width="12.28515625" style="75" customWidth="1"/>
    <col min="93" max="93" width="11.42578125" style="75" customWidth="1"/>
    <col min="94" max="94" width="11.5703125" style="75" customWidth="1"/>
    <col min="95" max="95" width="11.42578125" style="75" customWidth="1"/>
    <col min="96" max="96" width="14.28515625" style="75" customWidth="1"/>
    <col min="97" max="97" width="10.5703125" style="75" customWidth="1"/>
    <col min="98" max="98" width="11.7109375" style="75" bestFit="1" customWidth="1"/>
    <col min="99" max="99" width="11" style="75" customWidth="1"/>
    <col min="100" max="100" width="12" style="75" customWidth="1"/>
    <col min="101" max="101" width="10.85546875" style="75" customWidth="1"/>
    <col min="102" max="102" width="11.5703125" style="75" customWidth="1"/>
    <col min="103" max="103" width="9.85546875" style="75" customWidth="1"/>
    <col min="104" max="104" width="10.5703125" style="75" customWidth="1"/>
    <col min="105" max="106" width="9.140625" style="75"/>
    <col min="107" max="107" width="10.5703125" style="75" customWidth="1"/>
    <col min="108" max="108" width="9.85546875" style="75" customWidth="1"/>
    <col min="109" max="109" width="10.140625" style="75" customWidth="1"/>
    <col min="110" max="111" width="9.140625" style="75"/>
    <col min="112" max="112" width="10.5703125" style="75" customWidth="1"/>
    <col min="113" max="113" width="10" style="75" customWidth="1"/>
    <col min="114" max="114" width="9.85546875" style="75" customWidth="1"/>
    <col min="115" max="116" width="9.140625" style="75"/>
    <col min="117" max="117" width="10.42578125" style="75" customWidth="1"/>
    <col min="118" max="118" width="9.7109375" style="75" customWidth="1"/>
    <col min="119" max="119" width="10" style="75" customWidth="1"/>
    <col min="120" max="121" width="9.140625" style="75"/>
    <col min="122" max="122" width="10.140625" style="75" customWidth="1"/>
    <col min="123" max="123" width="12.7109375" style="75" bestFit="1" customWidth="1"/>
    <col min="124" max="16384" width="9.140625" style="75"/>
  </cols>
  <sheetData>
    <row r="1" spans="1:124" x14ac:dyDescent="0.3">
      <c r="B1" s="72" t="s">
        <v>498</v>
      </c>
    </row>
    <row r="3" spans="1:124" ht="20.25" x14ac:dyDescent="0.35">
      <c r="B3" s="72" t="s">
        <v>509</v>
      </c>
      <c r="C3" s="72"/>
      <c r="D3" s="102"/>
      <c r="E3" s="102"/>
      <c r="F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row>
    <row r="4" spans="1:124" ht="17.25" customHeight="1" x14ac:dyDescent="0.35">
      <c r="B4" s="103"/>
      <c r="C4" s="103"/>
      <c r="D4" s="102"/>
      <c r="E4" s="102"/>
      <c r="F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row>
    <row r="5" spans="1:124" x14ac:dyDescent="0.3">
      <c r="A5" s="104"/>
      <c r="C5" s="105"/>
      <c r="G5" s="76"/>
      <c r="H5" s="46"/>
      <c r="I5" s="46"/>
      <c r="DR5" s="106"/>
    </row>
    <row r="6" spans="1:124" ht="12.75" customHeight="1" x14ac:dyDescent="0.3">
      <c r="B6" s="75" t="s">
        <v>511</v>
      </c>
      <c r="F6" s="76"/>
      <c r="G6" s="99" t="s">
        <v>0</v>
      </c>
      <c r="H6" s="69"/>
      <c r="I6" s="69"/>
      <c r="J6" s="107"/>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8"/>
      <c r="CU6" s="138"/>
      <c r="CV6" s="138"/>
      <c r="CW6" s="138"/>
      <c r="CX6" s="138"/>
      <c r="CY6" s="137"/>
      <c r="CZ6" s="137"/>
      <c r="DA6" s="137"/>
      <c r="DB6" s="137"/>
      <c r="DC6" s="137"/>
      <c r="DD6" s="137"/>
      <c r="DE6" s="137"/>
      <c r="DF6" s="137"/>
      <c r="DG6" s="137"/>
      <c r="DH6" s="137"/>
      <c r="DI6" s="137"/>
      <c r="DJ6" s="137"/>
      <c r="DK6" s="137"/>
      <c r="DL6" s="137"/>
      <c r="DM6" s="137"/>
      <c r="DN6" s="137"/>
      <c r="DO6" s="137"/>
      <c r="DP6" s="137"/>
      <c r="DQ6" s="137"/>
      <c r="DR6" s="137"/>
    </row>
    <row r="7" spans="1:124" ht="98.25" customHeight="1" x14ac:dyDescent="0.3">
      <c r="A7" s="108" t="s">
        <v>1</v>
      </c>
      <c r="B7" s="108" t="s">
        <v>2</v>
      </c>
      <c r="C7" s="108" t="s">
        <v>3</v>
      </c>
      <c r="D7" s="108" t="s">
        <v>4</v>
      </c>
      <c r="E7" s="108" t="s">
        <v>5</v>
      </c>
      <c r="F7" s="93" t="s">
        <v>508</v>
      </c>
      <c r="G7" s="93" t="s">
        <v>6</v>
      </c>
      <c r="H7" s="135"/>
      <c r="I7" s="135"/>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c r="CL7" s="109"/>
      <c r="CM7" s="109"/>
      <c r="CN7" s="109"/>
      <c r="CO7" s="109"/>
      <c r="CP7" s="109"/>
      <c r="CQ7" s="109"/>
      <c r="CR7" s="109"/>
      <c r="CS7" s="109"/>
      <c r="CT7" s="109"/>
      <c r="CU7" s="109"/>
      <c r="CV7" s="109"/>
      <c r="CW7" s="109"/>
      <c r="CX7" s="109"/>
      <c r="CY7" s="109"/>
      <c r="CZ7" s="109"/>
      <c r="DA7" s="109"/>
      <c r="DB7" s="109"/>
      <c r="DC7" s="109"/>
      <c r="DD7" s="109"/>
      <c r="DE7" s="109"/>
      <c r="DF7" s="109"/>
      <c r="DG7" s="109"/>
      <c r="DH7" s="109"/>
      <c r="DI7" s="109"/>
      <c r="DJ7" s="109"/>
      <c r="DK7" s="109"/>
      <c r="DL7" s="109"/>
      <c r="DM7" s="109"/>
      <c r="DN7" s="109"/>
      <c r="DO7" s="109"/>
      <c r="DP7" s="109"/>
      <c r="DQ7" s="109"/>
      <c r="DR7" s="109"/>
    </row>
    <row r="8" spans="1:124" s="78" customFormat="1" x14ac:dyDescent="0.3">
      <c r="A8" s="94"/>
      <c r="B8" s="110"/>
      <c r="C8" s="110"/>
      <c r="D8" s="94"/>
      <c r="E8" s="94"/>
      <c r="F8" s="94"/>
      <c r="G8" s="94"/>
      <c r="H8" s="54"/>
      <c r="I8" s="54"/>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row>
    <row r="9" spans="1:124" x14ac:dyDescent="0.3">
      <c r="A9" s="112" t="s">
        <v>7</v>
      </c>
      <c r="B9" s="113" t="s">
        <v>8</v>
      </c>
      <c r="C9" s="81">
        <f>+C10+C66+C104+C93+C90</f>
        <v>0</v>
      </c>
      <c r="D9" s="95">
        <f>+D10+D66+D105+D93+D90</f>
        <v>607334610</v>
      </c>
      <c r="E9" s="95">
        <f>+E10+E66+E104+E93+E90</f>
        <v>481717680</v>
      </c>
      <c r="F9" s="95">
        <f t="shared" ref="F9" si="0">+F10+F66+F104+F93+F90</f>
        <v>379586651.26999998</v>
      </c>
      <c r="G9" s="95">
        <f>+G10+G66+G104+G93+G90</f>
        <v>43522851.699999988</v>
      </c>
      <c r="H9" s="33"/>
      <c r="I9" s="33"/>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4"/>
      <c r="CN9" s="114"/>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76"/>
      <c r="DT9" s="76"/>
    </row>
    <row r="10" spans="1:124" x14ac:dyDescent="0.3">
      <c r="A10" s="112" t="s">
        <v>9</v>
      </c>
      <c r="B10" s="113" t="s">
        <v>10</v>
      </c>
      <c r="C10" s="81">
        <f>+C16+C53+C11</f>
        <v>0</v>
      </c>
      <c r="D10" s="81">
        <f t="shared" ref="D10:G10" si="1">+D16+D53+D11</f>
        <v>499848000</v>
      </c>
      <c r="E10" s="81">
        <f t="shared" si="1"/>
        <v>376213000</v>
      </c>
      <c r="F10" s="81">
        <f t="shared" si="1"/>
        <v>380520862.26999998</v>
      </c>
      <c r="G10" s="81">
        <f t="shared" si="1"/>
        <v>42741247.699999988</v>
      </c>
      <c r="H10" s="33"/>
      <c r="I10" s="33"/>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76"/>
      <c r="DT10" s="76"/>
    </row>
    <row r="11" spans="1:124" x14ac:dyDescent="0.3">
      <c r="A11" s="112" t="s">
        <v>11</v>
      </c>
      <c r="B11" s="113" t="s">
        <v>12</v>
      </c>
      <c r="C11" s="81">
        <f>+C12+C13+C14+C15</f>
        <v>0</v>
      </c>
      <c r="D11" s="81">
        <f t="shared" ref="D11:G11" si="2">+D12+D13+D14+D15</f>
        <v>0</v>
      </c>
      <c r="E11" s="81">
        <f t="shared" si="2"/>
        <v>0</v>
      </c>
      <c r="F11" s="81">
        <f>+F12+F13+F14+F15</f>
        <v>0</v>
      </c>
      <c r="G11" s="81">
        <f t="shared" si="2"/>
        <v>0</v>
      </c>
      <c r="H11" s="33"/>
      <c r="I11" s="33"/>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76"/>
      <c r="DT11" s="76"/>
    </row>
    <row r="12" spans="1:124" ht="45" x14ac:dyDescent="0.3">
      <c r="A12" s="112" t="s">
        <v>13</v>
      </c>
      <c r="B12" s="113" t="s">
        <v>14</v>
      </c>
      <c r="C12" s="81"/>
      <c r="D12" s="81"/>
      <c r="E12" s="81"/>
      <c r="F12" s="81"/>
      <c r="G12" s="81"/>
      <c r="H12" s="33"/>
      <c r="I12" s="33"/>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4"/>
      <c r="DM12" s="114"/>
      <c r="DN12" s="114"/>
      <c r="DO12" s="114"/>
      <c r="DP12" s="114"/>
      <c r="DQ12" s="114"/>
      <c r="DR12" s="114"/>
      <c r="DS12" s="76"/>
      <c r="DT12" s="76"/>
    </row>
    <row r="13" spans="1:124" ht="45" x14ac:dyDescent="0.3">
      <c r="A13" s="112" t="s">
        <v>15</v>
      </c>
      <c r="B13" s="113" t="s">
        <v>16</v>
      </c>
      <c r="C13" s="81"/>
      <c r="D13" s="81"/>
      <c r="E13" s="81"/>
      <c r="F13" s="81"/>
      <c r="G13" s="81"/>
      <c r="H13" s="33"/>
      <c r="I13" s="33"/>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I13" s="114"/>
      <c r="BJ13" s="114"/>
      <c r="BK13" s="114"/>
      <c r="BL13" s="114"/>
      <c r="BM13" s="114"/>
      <c r="BN13" s="114"/>
      <c r="BO13" s="114"/>
      <c r="BP13" s="114"/>
      <c r="BQ13" s="114"/>
      <c r="BR13" s="114"/>
      <c r="BS13" s="114"/>
      <c r="BT13" s="114"/>
      <c r="BU13" s="114"/>
      <c r="BV13" s="114"/>
      <c r="BW13" s="114"/>
      <c r="BX13" s="114"/>
      <c r="BY13" s="114"/>
      <c r="BZ13" s="114"/>
      <c r="CA13" s="114"/>
      <c r="CB13" s="114"/>
      <c r="CC13" s="114"/>
      <c r="CD13" s="114"/>
      <c r="CE13" s="114"/>
      <c r="CF13" s="114"/>
      <c r="CG13" s="114"/>
      <c r="CH13" s="114"/>
      <c r="CI13" s="114"/>
      <c r="CJ13" s="114"/>
      <c r="CK13" s="114"/>
      <c r="CL13" s="114"/>
      <c r="CM13" s="114"/>
      <c r="CN13" s="114"/>
      <c r="CO13" s="114"/>
      <c r="CP13" s="114"/>
      <c r="CQ13" s="114"/>
      <c r="CR13" s="114"/>
      <c r="CS13" s="114"/>
      <c r="CT13" s="114"/>
      <c r="CU13" s="114"/>
      <c r="CV13" s="114"/>
      <c r="CW13" s="114"/>
      <c r="CX13" s="114"/>
      <c r="CY13" s="114"/>
      <c r="CZ13" s="114"/>
      <c r="DA13" s="114"/>
      <c r="DB13" s="114"/>
      <c r="DC13" s="114"/>
      <c r="DD13" s="114"/>
      <c r="DE13" s="114"/>
      <c r="DF13" s="114"/>
      <c r="DG13" s="114"/>
      <c r="DH13" s="114"/>
      <c r="DI13" s="114"/>
      <c r="DJ13" s="114"/>
      <c r="DK13" s="114"/>
      <c r="DL13" s="114"/>
      <c r="DM13" s="114"/>
      <c r="DN13" s="114"/>
      <c r="DO13" s="114"/>
      <c r="DP13" s="114"/>
      <c r="DQ13" s="114"/>
      <c r="DR13" s="114"/>
      <c r="DS13" s="76"/>
      <c r="DT13" s="76"/>
    </row>
    <row r="14" spans="1:124" ht="30" x14ac:dyDescent="0.3">
      <c r="A14" s="112" t="s">
        <v>17</v>
      </c>
      <c r="B14" s="113" t="s">
        <v>18</v>
      </c>
      <c r="C14" s="81"/>
      <c r="D14" s="81"/>
      <c r="E14" s="81"/>
      <c r="F14" s="81"/>
      <c r="G14" s="81"/>
      <c r="H14" s="33"/>
      <c r="I14" s="33"/>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4"/>
      <c r="DM14" s="114"/>
      <c r="DN14" s="114"/>
      <c r="DO14" s="114"/>
      <c r="DP14" s="114"/>
      <c r="DQ14" s="114"/>
      <c r="DR14" s="114"/>
      <c r="DS14" s="76"/>
      <c r="DT14" s="76"/>
    </row>
    <row r="15" spans="1:124" ht="45" x14ac:dyDescent="0.3">
      <c r="A15" s="112" t="s">
        <v>19</v>
      </c>
      <c r="B15" s="113" t="s">
        <v>20</v>
      </c>
      <c r="C15" s="81"/>
      <c r="D15" s="81"/>
      <c r="E15" s="81"/>
      <c r="F15" s="81"/>
      <c r="G15" s="81"/>
      <c r="H15" s="33"/>
      <c r="I15" s="33"/>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4"/>
      <c r="AR15" s="114"/>
      <c r="AS15" s="114"/>
      <c r="AT15" s="114"/>
      <c r="AU15" s="114"/>
      <c r="AV15" s="114"/>
      <c r="AW15" s="114"/>
      <c r="AX15" s="114"/>
      <c r="AY15" s="114"/>
      <c r="AZ15" s="114"/>
      <c r="BA15" s="114"/>
      <c r="BB15" s="114"/>
      <c r="BC15" s="114"/>
      <c r="BD15" s="114"/>
      <c r="BE15" s="114"/>
      <c r="BF15" s="114"/>
      <c r="BG15" s="114"/>
      <c r="BH15" s="114"/>
      <c r="BI15" s="114"/>
      <c r="BJ15" s="114"/>
      <c r="BK15" s="114"/>
      <c r="BL15" s="114"/>
      <c r="BM15" s="114"/>
      <c r="BN15" s="114"/>
      <c r="BO15" s="114"/>
      <c r="BP15" s="114"/>
      <c r="BQ15" s="114"/>
      <c r="BR15" s="114"/>
      <c r="BS15" s="114"/>
      <c r="BT15" s="114"/>
      <c r="BU15" s="114"/>
      <c r="BV15" s="114"/>
      <c r="BW15" s="114"/>
      <c r="BX15" s="114"/>
      <c r="BY15" s="114"/>
      <c r="BZ15" s="114"/>
      <c r="CA15" s="114"/>
      <c r="CB15" s="114"/>
      <c r="CC15" s="114"/>
      <c r="CD15" s="114"/>
      <c r="CE15" s="114"/>
      <c r="CF15" s="114"/>
      <c r="CG15" s="114"/>
      <c r="CH15" s="114"/>
      <c r="CI15" s="114"/>
      <c r="CJ15" s="114"/>
      <c r="CK15" s="114"/>
      <c r="CL15" s="114"/>
      <c r="CM15" s="114"/>
      <c r="CN15" s="114"/>
      <c r="CO15" s="114"/>
      <c r="CP15" s="114"/>
      <c r="CQ15" s="114"/>
      <c r="CR15" s="114"/>
      <c r="CS15" s="114"/>
      <c r="CT15" s="114"/>
      <c r="CU15" s="114"/>
      <c r="CV15" s="114"/>
      <c r="CW15" s="114"/>
      <c r="CX15" s="114"/>
      <c r="CY15" s="114"/>
      <c r="CZ15" s="114"/>
      <c r="DA15" s="114"/>
      <c r="DB15" s="114"/>
      <c r="DC15" s="114"/>
      <c r="DD15" s="114"/>
      <c r="DE15" s="114"/>
      <c r="DF15" s="114"/>
      <c r="DG15" s="114"/>
      <c r="DH15" s="114"/>
      <c r="DI15" s="114"/>
      <c r="DJ15" s="114"/>
      <c r="DK15" s="114"/>
      <c r="DL15" s="114"/>
      <c r="DM15" s="114"/>
      <c r="DN15" s="114"/>
      <c r="DO15" s="114"/>
      <c r="DP15" s="114"/>
      <c r="DQ15" s="114"/>
      <c r="DR15" s="114"/>
      <c r="DS15" s="76"/>
      <c r="DT15" s="76"/>
    </row>
    <row r="16" spans="1:124" x14ac:dyDescent="0.3">
      <c r="A16" s="112" t="s">
        <v>21</v>
      </c>
      <c r="B16" s="113" t="s">
        <v>22</v>
      </c>
      <c r="C16" s="81">
        <f>+C17+C29</f>
        <v>0</v>
      </c>
      <c r="D16" s="81">
        <f t="shared" ref="D16:G16" si="3">+D17+D29</f>
        <v>499529000</v>
      </c>
      <c r="E16" s="81">
        <f t="shared" si="3"/>
        <v>376007000</v>
      </c>
      <c r="F16" s="81">
        <f t="shared" si="3"/>
        <v>380242114.49000001</v>
      </c>
      <c r="G16" s="81">
        <f t="shared" si="3"/>
        <v>42708379.649999991</v>
      </c>
      <c r="H16" s="33"/>
      <c r="I16" s="33"/>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c r="BF16" s="114"/>
      <c r="BG16" s="114"/>
      <c r="BH16" s="114"/>
      <c r="BI16" s="114"/>
      <c r="BJ16" s="114"/>
      <c r="BK16" s="114"/>
      <c r="BL16" s="114"/>
      <c r="BM16" s="114"/>
      <c r="BN16" s="114"/>
      <c r="BO16" s="114"/>
      <c r="BP16" s="114"/>
      <c r="BQ16" s="114"/>
      <c r="BR16" s="114"/>
      <c r="BS16" s="114"/>
      <c r="BT16" s="114"/>
      <c r="BU16" s="114"/>
      <c r="BV16" s="114"/>
      <c r="BW16" s="114"/>
      <c r="BX16" s="114"/>
      <c r="BY16" s="114"/>
      <c r="BZ16" s="114"/>
      <c r="CA16" s="114"/>
      <c r="CB16" s="114"/>
      <c r="CC16" s="114"/>
      <c r="CD16" s="114"/>
      <c r="CE16" s="114"/>
      <c r="CF16" s="114"/>
      <c r="CG16" s="114"/>
      <c r="CH16" s="114"/>
      <c r="CI16" s="114"/>
      <c r="CJ16" s="114"/>
      <c r="CK16" s="114"/>
      <c r="CL16" s="114"/>
      <c r="CM16" s="114"/>
      <c r="CN16" s="114"/>
      <c r="CO16" s="114"/>
      <c r="CP16" s="114"/>
      <c r="CQ16" s="114"/>
      <c r="CR16" s="114"/>
      <c r="CS16" s="114"/>
      <c r="CT16" s="114"/>
      <c r="CU16" s="114"/>
      <c r="CV16" s="114"/>
      <c r="CW16" s="114"/>
      <c r="CX16" s="114"/>
      <c r="CY16" s="114"/>
      <c r="CZ16" s="114"/>
      <c r="DA16" s="114"/>
      <c r="DB16" s="114"/>
      <c r="DC16" s="114"/>
      <c r="DD16" s="114"/>
      <c r="DE16" s="114"/>
      <c r="DF16" s="114"/>
      <c r="DG16" s="114"/>
      <c r="DH16" s="114"/>
      <c r="DI16" s="114"/>
      <c r="DJ16" s="114"/>
      <c r="DK16" s="114"/>
      <c r="DL16" s="114"/>
      <c r="DM16" s="114"/>
      <c r="DN16" s="114"/>
      <c r="DO16" s="114"/>
      <c r="DP16" s="114"/>
      <c r="DQ16" s="114"/>
      <c r="DR16" s="114"/>
      <c r="DS16" s="76"/>
      <c r="DT16" s="76"/>
    </row>
    <row r="17" spans="1:124" x14ac:dyDescent="0.3">
      <c r="A17" s="112" t="s">
        <v>23</v>
      </c>
      <c r="B17" s="113" t="s">
        <v>24</v>
      </c>
      <c r="C17" s="81">
        <f>+C18+C25+C28</f>
        <v>0</v>
      </c>
      <c r="D17" s="81">
        <f t="shared" ref="D17:G17" si="4">+D18+D25+D28</f>
        <v>22690000</v>
      </c>
      <c r="E17" s="81">
        <f t="shared" si="4"/>
        <v>17618000</v>
      </c>
      <c r="F17" s="81">
        <f t="shared" si="4"/>
        <v>18065841.489999998</v>
      </c>
      <c r="G17" s="81">
        <f t="shared" si="4"/>
        <v>2022379.8499999978</v>
      </c>
      <c r="H17" s="33"/>
      <c r="I17" s="33"/>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4"/>
      <c r="BK17" s="114"/>
      <c r="BL17" s="114"/>
      <c r="BM17" s="114"/>
      <c r="BN17" s="114"/>
      <c r="BO17" s="114"/>
      <c r="BP17" s="114"/>
      <c r="BQ17" s="114"/>
      <c r="BR17" s="114"/>
      <c r="BS17" s="114"/>
      <c r="BT17" s="114"/>
      <c r="BU17" s="114"/>
      <c r="BV17" s="114"/>
      <c r="BW17" s="114"/>
      <c r="BX17" s="114"/>
      <c r="BY17" s="114"/>
      <c r="BZ17" s="114"/>
      <c r="CA17" s="114"/>
      <c r="CB17" s="114"/>
      <c r="CC17" s="114"/>
      <c r="CD17" s="114"/>
      <c r="CE17" s="114"/>
      <c r="CF17" s="114"/>
      <c r="CG17" s="114"/>
      <c r="CH17" s="114"/>
      <c r="CI17" s="114"/>
      <c r="CJ17" s="114"/>
      <c r="CK17" s="114"/>
      <c r="CL17" s="114"/>
      <c r="CM17" s="114"/>
      <c r="CN17" s="114"/>
      <c r="CO17" s="114"/>
      <c r="CP17" s="114"/>
      <c r="CQ17" s="114"/>
      <c r="CR17" s="114"/>
      <c r="CS17" s="114"/>
      <c r="CT17" s="114"/>
      <c r="CU17" s="114"/>
      <c r="CV17" s="114"/>
      <c r="CW17" s="114"/>
      <c r="CX17" s="114"/>
      <c r="CY17" s="114"/>
      <c r="CZ17" s="114"/>
      <c r="DA17" s="114"/>
      <c r="DB17" s="114"/>
      <c r="DC17" s="114"/>
      <c r="DD17" s="114"/>
      <c r="DE17" s="114"/>
      <c r="DF17" s="114"/>
      <c r="DG17" s="114"/>
      <c r="DH17" s="114"/>
      <c r="DI17" s="114"/>
      <c r="DJ17" s="114"/>
      <c r="DK17" s="114"/>
      <c r="DL17" s="114"/>
      <c r="DM17" s="114"/>
      <c r="DN17" s="114"/>
      <c r="DO17" s="114"/>
      <c r="DP17" s="114"/>
      <c r="DQ17" s="114"/>
      <c r="DR17" s="114"/>
      <c r="DS17" s="76"/>
      <c r="DT17" s="76"/>
    </row>
    <row r="18" spans="1:124" ht="30" x14ac:dyDescent="0.3">
      <c r="A18" s="112" t="s">
        <v>25</v>
      </c>
      <c r="B18" s="113" t="s">
        <v>26</v>
      </c>
      <c r="C18" s="81">
        <f>C19+C20+C22+C23+C24+C21</f>
        <v>0</v>
      </c>
      <c r="D18" s="81">
        <f t="shared" ref="D18:G18" si="5">D19+D20+D22+D23+D24+D21</f>
        <v>531000</v>
      </c>
      <c r="E18" s="81">
        <f t="shared" si="5"/>
        <v>531000</v>
      </c>
      <c r="F18" s="81">
        <f t="shared" si="5"/>
        <v>784709</v>
      </c>
      <c r="G18" s="81">
        <f t="shared" si="5"/>
        <v>11635</v>
      </c>
      <c r="H18" s="33"/>
      <c r="I18" s="33"/>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114"/>
      <c r="BM18" s="114"/>
      <c r="BN18" s="114"/>
      <c r="BO18" s="114"/>
      <c r="BP18" s="114"/>
      <c r="BQ18" s="114"/>
      <c r="BR18" s="114"/>
      <c r="BS18" s="114"/>
      <c r="BT18" s="114"/>
      <c r="BU18" s="114"/>
      <c r="BV18" s="114"/>
      <c r="BW18" s="114"/>
      <c r="BX18" s="114"/>
      <c r="BY18" s="114"/>
      <c r="BZ18" s="114"/>
      <c r="CA18" s="114"/>
      <c r="CB18" s="114"/>
      <c r="CC18" s="114"/>
      <c r="CD18" s="114"/>
      <c r="CE18" s="114"/>
      <c r="CF18" s="114"/>
      <c r="CG18" s="114"/>
      <c r="CH18" s="114"/>
      <c r="CI18" s="114"/>
      <c r="CJ18" s="114"/>
      <c r="CK18" s="114"/>
      <c r="CL18" s="114"/>
      <c r="CM18" s="114"/>
      <c r="CN18" s="114"/>
      <c r="CO18" s="114"/>
      <c r="CP18" s="114"/>
      <c r="CQ18" s="114"/>
      <c r="CR18" s="114"/>
      <c r="CS18" s="114"/>
      <c r="CT18" s="114"/>
      <c r="CU18" s="114"/>
      <c r="CV18" s="114"/>
      <c r="CW18" s="114"/>
      <c r="CX18" s="114"/>
      <c r="CY18" s="114"/>
      <c r="CZ18" s="114"/>
      <c r="DA18" s="114"/>
      <c r="DB18" s="114"/>
      <c r="DC18" s="114"/>
      <c r="DD18" s="114"/>
      <c r="DE18" s="114"/>
      <c r="DF18" s="114"/>
      <c r="DG18" s="114"/>
      <c r="DH18" s="114"/>
      <c r="DI18" s="114"/>
      <c r="DJ18" s="114"/>
      <c r="DK18" s="114"/>
      <c r="DL18" s="114"/>
      <c r="DM18" s="114"/>
      <c r="DN18" s="114"/>
      <c r="DO18" s="114"/>
      <c r="DP18" s="114"/>
      <c r="DQ18" s="114"/>
      <c r="DR18" s="114"/>
      <c r="DS18" s="76"/>
      <c r="DT18" s="76"/>
    </row>
    <row r="19" spans="1:124" ht="30" x14ac:dyDescent="0.3">
      <c r="A19" s="115" t="s">
        <v>27</v>
      </c>
      <c r="B19" s="116" t="s">
        <v>28</v>
      </c>
      <c r="C19" s="96"/>
      <c r="D19" s="81">
        <v>531000</v>
      </c>
      <c r="E19" s="81">
        <v>531000</v>
      </c>
      <c r="F19" s="96">
        <v>784490</v>
      </c>
      <c r="G19" s="96">
        <v>11635</v>
      </c>
      <c r="H19" s="6"/>
      <c r="I19" s="6"/>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114"/>
      <c r="BM19" s="114"/>
      <c r="BN19" s="114"/>
      <c r="BO19" s="114"/>
      <c r="BP19" s="114"/>
      <c r="BQ19" s="114"/>
      <c r="BR19" s="114"/>
      <c r="BS19" s="114"/>
      <c r="BT19" s="114"/>
      <c r="BU19" s="114"/>
      <c r="BV19" s="114"/>
      <c r="BW19" s="114"/>
      <c r="BX19" s="114"/>
      <c r="BY19" s="114"/>
      <c r="BZ19" s="114"/>
      <c r="CA19" s="114"/>
      <c r="CB19" s="114"/>
      <c r="CC19" s="114"/>
      <c r="CD19" s="114"/>
      <c r="CE19" s="114"/>
      <c r="CF19" s="114"/>
      <c r="CG19" s="114"/>
      <c r="CH19" s="114"/>
      <c r="CI19" s="114"/>
      <c r="CJ19" s="114"/>
      <c r="CK19" s="114"/>
      <c r="CL19" s="114"/>
      <c r="CM19" s="114"/>
      <c r="CN19" s="114"/>
      <c r="CO19" s="114"/>
      <c r="CP19" s="114"/>
      <c r="CQ19" s="114"/>
      <c r="CR19" s="114"/>
      <c r="CS19" s="114"/>
      <c r="CT19" s="114"/>
      <c r="CU19" s="114"/>
      <c r="CV19" s="114"/>
      <c r="CW19" s="114"/>
      <c r="CX19" s="114"/>
      <c r="CY19" s="114"/>
      <c r="CZ19" s="114"/>
      <c r="DA19" s="114"/>
      <c r="DB19" s="114"/>
      <c r="DC19" s="114"/>
      <c r="DD19" s="114"/>
      <c r="DE19" s="114"/>
      <c r="DF19" s="114"/>
      <c r="DG19" s="114"/>
      <c r="DH19" s="114"/>
      <c r="DI19" s="114"/>
      <c r="DJ19" s="114"/>
      <c r="DK19" s="114"/>
      <c r="DL19" s="114"/>
      <c r="DM19" s="114"/>
      <c r="DN19" s="114"/>
      <c r="DO19" s="114"/>
      <c r="DP19" s="114"/>
      <c r="DQ19" s="114"/>
      <c r="DR19" s="114"/>
      <c r="DS19" s="76"/>
      <c r="DT19" s="76"/>
    </row>
    <row r="20" spans="1:124" ht="30" x14ac:dyDescent="0.3">
      <c r="A20" s="115" t="s">
        <v>29</v>
      </c>
      <c r="B20" s="116" t="s">
        <v>30</v>
      </c>
      <c r="C20" s="96"/>
      <c r="D20" s="81"/>
      <c r="E20" s="81"/>
      <c r="F20" s="96">
        <v>219</v>
      </c>
      <c r="G20" s="96">
        <v>0</v>
      </c>
      <c r="H20" s="6"/>
      <c r="I20" s="6"/>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114"/>
      <c r="BM20" s="114"/>
      <c r="BN20" s="114"/>
      <c r="BO20" s="114"/>
      <c r="BP20" s="114"/>
      <c r="BQ20" s="114"/>
      <c r="BR20" s="114"/>
      <c r="BS20" s="114"/>
      <c r="BT20" s="114"/>
      <c r="BU20" s="114"/>
      <c r="BV20" s="114"/>
      <c r="BW20" s="114"/>
      <c r="BX20" s="114"/>
      <c r="BY20" s="114"/>
      <c r="BZ20" s="114"/>
      <c r="CA20" s="114"/>
      <c r="CB20" s="114"/>
      <c r="CC20" s="114"/>
      <c r="CD20" s="114"/>
      <c r="CE20" s="114"/>
      <c r="CF20" s="114"/>
      <c r="CG20" s="114"/>
      <c r="CH20" s="114"/>
      <c r="CI20" s="114"/>
      <c r="CJ20" s="114"/>
      <c r="CK20" s="114"/>
      <c r="CL20" s="114"/>
      <c r="CM20" s="114"/>
      <c r="CN20" s="114"/>
      <c r="CO20" s="114"/>
      <c r="CP20" s="114"/>
      <c r="CQ20" s="114"/>
      <c r="CR20" s="114"/>
      <c r="CS20" s="114"/>
      <c r="CT20" s="114"/>
      <c r="CU20" s="114"/>
      <c r="CV20" s="114"/>
      <c r="CW20" s="114"/>
      <c r="CX20" s="114"/>
      <c r="CY20" s="114"/>
      <c r="CZ20" s="114"/>
      <c r="DA20" s="114"/>
      <c r="DB20" s="114"/>
      <c r="DC20" s="114"/>
      <c r="DD20" s="114"/>
      <c r="DE20" s="114"/>
      <c r="DF20" s="114"/>
      <c r="DG20" s="114"/>
      <c r="DH20" s="114"/>
      <c r="DI20" s="114"/>
      <c r="DJ20" s="114"/>
      <c r="DK20" s="114"/>
      <c r="DL20" s="114"/>
      <c r="DM20" s="114"/>
      <c r="DN20" s="114"/>
      <c r="DO20" s="114"/>
      <c r="DP20" s="114"/>
      <c r="DQ20" s="114"/>
      <c r="DR20" s="114"/>
      <c r="DS20" s="76"/>
      <c r="DT20" s="76"/>
    </row>
    <row r="21" spans="1:124" ht="30" x14ac:dyDescent="0.3">
      <c r="A21" s="115" t="s">
        <v>31</v>
      </c>
      <c r="B21" s="116" t="s">
        <v>32</v>
      </c>
      <c r="C21" s="96"/>
      <c r="D21" s="81"/>
      <c r="E21" s="81"/>
      <c r="F21" s="96"/>
      <c r="G21" s="96"/>
      <c r="H21" s="6"/>
      <c r="I21" s="6"/>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c r="CI21" s="114"/>
      <c r="CJ21" s="114"/>
      <c r="CK21" s="114"/>
      <c r="CL21" s="114"/>
      <c r="CM21" s="114"/>
      <c r="CN21" s="114"/>
      <c r="CO21" s="114"/>
      <c r="CP21" s="114"/>
      <c r="CQ21" s="114"/>
      <c r="CR21" s="114"/>
      <c r="CS21" s="114"/>
      <c r="CT21" s="114"/>
      <c r="CU21" s="114"/>
      <c r="CV21" s="114"/>
      <c r="CW21" s="114"/>
      <c r="CX21" s="114"/>
      <c r="CY21" s="114"/>
      <c r="CZ21" s="114"/>
      <c r="DA21" s="114"/>
      <c r="DB21" s="114"/>
      <c r="DC21" s="114"/>
      <c r="DD21" s="114"/>
      <c r="DE21" s="114"/>
      <c r="DF21" s="114"/>
      <c r="DG21" s="114"/>
      <c r="DH21" s="114"/>
      <c r="DI21" s="114"/>
      <c r="DJ21" s="114"/>
      <c r="DK21" s="114"/>
      <c r="DL21" s="114"/>
      <c r="DM21" s="114"/>
      <c r="DN21" s="114"/>
      <c r="DO21" s="114"/>
      <c r="DP21" s="114"/>
      <c r="DQ21" s="114"/>
      <c r="DR21" s="114"/>
      <c r="DS21" s="76"/>
      <c r="DT21" s="76"/>
    </row>
    <row r="22" spans="1:124" ht="30" x14ac:dyDescent="0.3">
      <c r="A22" s="115" t="s">
        <v>33</v>
      </c>
      <c r="B22" s="116" t="s">
        <v>34</v>
      </c>
      <c r="C22" s="96"/>
      <c r="D22" s="81"/>
      <c r="E22" s="81"/>
      <c r="F22" s="96"/>
      <c r="G22" s="96"/>
      <c r="H22" s="6"/>
      <c r="I22" s="6"/>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76"/>
      <c r="DT22" s="76"/>
    </row>
    <row r="23" spans="1:124" ht="30" x14ac:dyDescent="0.3">
      <c r="A23" s="115" t="s">
        <v>35</v>
      </c>
      <c r="B23" s="116" t="s">
        <v>36</v>
      </c>
      <c r="C23" s="96"/>
      <c r="D23" s="81"/>
      <c r="E23" s="81"/>
      <c r="F23" s="96"/>
      <c r="G23" s="96"/>
      <c r="H23" s="6"/>
      <c r="I23" s="6"/>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114"/>
      <c r="BA23" s="114"/>
      <c r="BB23" s="114"/>
      <c r="BC23" s="114"/>
      <c r="BD23" s="114"/>
      <c r="BE23" s="114"/>
      <c r="BF23" s="114"/>
      <c r="BG23" s="114"/>
      <c r="BH23" s="114"/>
      <c r="BI23" s="114"/>
      <c r="BJ23" s="114"/>
      <c r="BK23" s="114"/>
      <c r="BL23" s="114"/>
      <c r="BM23" s="114"/>
      <c r="BN23" s="114"/>
      <c r="BO23" s="114"/>
      <c r="BP23" s="114"/>
      <c r="BQ23" s="114"/>
      <c r="BR23" s="114"/>
      <c r="BS23" s="114"/>
      <c r="BT23" s="114"/>
      <c r="BU23" s="114"/>
      <c r="BV23" s="114"/>
      <c r="BW23" s="114"/>
      <c r="BX23" s="114"/>
      <c r="BY23" s="114"/>
      <c r="BZ23" s="114"/>
      <c r="CA23" s="114"/>
      <c r="CB23" s="114"/>
      <c r="CC23" s="114"/>
      <c r="CD23" s="114"/>
      <c r="CE23" s="114"/>
      <c r="CF23" s="114"/>
      <c r="CG23" s="114"/>
      <c r="CH23" s="114"/>
      <c r="CI23" s="114"/>
      <c r="CJ23" s="114"/>
      <c r="CK23" s="114"/>
      <c r="CL23" s="114"/>
      <c r="CM23" s="114"/>
      <c r="CN23" s="114"/>
      <c r="CO23" s="114"/>
      <c r="CP23" s="114"/>
      <c r="CQ23" s="114"/>
      <c r="CR23" s="114"/>
      <c r="CS23" s="114"/>
      <c r="CT23" s="114"/>
      <c r="CU23" s="114"/>
      <c r="CV23" s="114"/>
      <c r="CW23" s="114"/>
      <c r="CX23" s="114"/>
      <c r="CY23" s="114"/>
      <c r="CZ23" s="114"/>
      <c r="DA23" s="114"/>
      <c r="DB23" s="114"/>
      <c r="DC23" s="114"/>
      <c r="DD23" s="114"/>
      <c r="DE23" s="114"/>
      <c r="DF23" s="114"/>
      <c r="DG23" s="114"/>
      <c r="DH23" s="114"/>
      <c r="DI23" s="114"/>
      <c r="DJ23" s="114"/>
      <c r="DK23" s="114"/>
      <c r="DL23" s="114"/>
      <c r="DM23" s="114"/>
      <c r="DN23" s="114"/>
      <c r="DO23" s="114"/>
      <c r="DP23" s="114"/>
      <c r="DQ23" s="114"/>
      <c r="DR23" s="114"/>
      <c r="DS23" s="76"/>
      <c r="DT23" s="76"/>
    </row>
    <row r="24" spans="1:124" ht="43.5" customHeight="1" x14ac:dyDescent="0.3">
      <c r="A24" s="115" t="s">
        <v>37</v>
      </c>
      <c r="B24" s="117" t="s">
        <v>38</v>
      </c>
      <c r="C24" s="96"/>
      <c r="D24" s="81"/>
      <c r="E24" s="81"/>
      <c r="F24" s="96"/>
      <c r="G24" s="96"/>
      <c r="H24" s="6"/>
      <c r="I24" s="6"/>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76"/>
      <c r="DT24" s="76"/>
    </row>
    <row r="25" spans="1:124" ht="17.25" x14ac:dyDescent="0.35">
      <c r="A25" s="112" t="s">
        <v>39</v>
      </c>
      <c r="B25" s="118" t="s">
        <v>40</v>
      </c>
      <c r="C25" s="81">
        <f>C26+C27</f>
        <v>0</v>
      </c>
      <c r="D25" s="81">
        <f t="shared" ref="D25:G25" si="6">D26+D27</f>
        <v>42000</v>
      </c>
      <c r="E25" s="81">
        <f t="shared" si="6"/>
        <v>42000</v>
      </c>
      <c r="F25" s="81">
        <f t="shared" si="6"/>
        <v>81515</v>
      </c>
      <c r="G25" s="81">
        <f t="shared" si="6"/>
        <v>1247</v>
      </c>
      <c r="H25" s="33"/>
      <c r="I25" s="33"/>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76"/>
      <c r="DT25" s="76"/>
    </row>
    <row r="26" spans="1:124" ht="33" x14ac:dyDescent="0.3">
      <c r="A26" s="115" t="s">
        <v>41</v>
      </c>
      <c r="B26" s="117" t="s">
        <v>42</v>
      </c>
      <c r="C26" s="96"/>
      <c r="D26" s="81">
        <v>42000</v>
      </c>
      <c r="E26" s="81">
        <v>42000</v>
      </c>
      <c r="F26" s="82">
        <f>38081+43434</f>
        <v>81515</v>
      </c>
      <c r="G26" s="96">
        <v>1247</v>
      </c>
      <c r="H26" s="6"/>
      <c r="I26" s="6"/>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c r="BN26" s="114"/>
      <c r="BO26" s="114"/>
      <c r="BP26" s="114"/>
      <c r="BQ26" s="114"/>
      <c r="BR26" s="114"/>
      <c r="BS26" s="114"/>
      <c r="BT26" s="114"/>
      <c r="BU26" s="114"/>
      <c r="BV26" s="114"/>
      <c r="BW26" s="114"/>
      <c r="BX26" s="114"/>
      <c r="BY26" s="114"/>
      <c r="BZ26" s="114"/>
      <c r="CA26" s="114"/>
      <c r="CB26" s="114"/>
      <c r="CC26" s="114"/>
      <c r="CD26" s="114"/>
      <c r="CE26" s="114"/>
      <c r="CF26" s="114"/>
      <c r="CG26" s="114"/>
      <c r="CH26" s="114"/>
      <c r="CI26" s="114"/>
      <c r="CJ26" s="114"/>
      <c r="CK26" s="114"/>
      <c r="CL26" s="114"/>
      <c r="CM26" s="114"/>
      <c r="CN26" s="114"/>
      <c r="CO26" s="114"/>
      <c r="CP26" s="114"/>
      <c r="CQ26" s="114"/>
      <c r="CR26" s="114"/>
      <c r="CS26" s="114"/>
      <c r="CT26" s="114"/>
      <c r="CU26" s="114"/>
      <c r="CV26" s="114"/>
      <c r="CW26" s="114"/>
      <c r="CX26" s="114"/>
      <c r="CY26" s="114"/>
      <c r="CZ26" s="114"/>
      <c r="DA26" s="114"/>
      <c r="DB26" s="114"/>
      <c r="DC26" s="114"/>
      <c r="DD26" s="114"/>
      <c r="DE26" s="114"/>
      <c r="DF26" s="114"/>
      <c r="DG26" s="114"/>
      <c r="DH26" s="114"/>
      <c r="DI26" s="114"/>
      <c r="DJ26" s="114"/>
      <c r="DK26" s="114"/>
      <c r="DL26" s="114"/>
      <c r="DM26" s="114"/>
      <c r="DN26" s="114"/>
      <c r="DO26" s="114"/>
      <c r="DP26" s="114"/>
      <c r="DQ26" s="114"/>
      <c r="DR26" s="114"/>
      <c r="DS26" s="76"/>
      <c r="DT26" s="76"/>
    </row>
    <row r="27" spans="1:124" ht="33" x14ac:dyDescent="0.3">
      <c r="A27" s="115" t="s">
        <v>43</v>
      </c>
      <c r="B27" s="117" t="s">
        <v>44</v>
      </c>
      <c r="C27" s="96"/>
      <c r="D27" s="81"/>
      <c r="E27" s="81"/>
      <c r="F27" s="96"/>
      <c r="G27" s="96"/>
      <c r="H27" s="6"/>
      <c r="I27" s="6"/>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4"/>
      <c r="BK27" s="114"/>
      <c r="BL27" s="114"/>
      <c r="BM27" s="114"/>
      <c r="BN27" s="114"/>
      <c r="BO27" s="114"/>
      <c r="BP27" s="114"/>
      <c r="BQ27" s="114"/>
      <c r="BR27" s="114"/>
      <c r="BS27" s="114"/>
      <c r="BT27" s="114"/>
      <c r="BU27" s="114"/>
      <c r="BV27" s="114"/>
      <c r="BW27" s="114"/>
      <c r="BX27" s="114"/>
      <c r="BY27" s="114"/>
      <c r="BZ27" s="114"/>
      <c r="CA27" s="114"/>
      <c r="CB27" s="114"/>
      <c r="CC27" s="114"/>
      <c r="CD27" s="114"/>
      <c r="CE27" s="114"/>
      <c r="CF27" s="114"/>
      <c r="CG27" s="114"/>
      <c r="CH27" s="114"/>
      <c r="CI27" s="114"/>
      <c r="CJ27" s="114"/>
      <c r="CK27" s="114"/>
      <c r="CL27" s="114"/>
      <c r="CM27" s="114"/>
      <c r="CN27" s="114"/>
      <c r="CO27" s="114"/>
      <c r="CP27" s="114"/>
      <c r="CQ27" s="114"/>
      <c r="CR27" s="114"/>
      <c r="CS27" s="114"/>
      <c r="CT27" s="114"/>
      <c r="CU27" s="114"/>
      <c r="CV27" s="114"/>
      <c r="CW27" s="114"/>
      <c r="CX27" s="114"/>
      <c r="CY27" s="114"/>
      <c r="CZ27" s="114"/>
      <c r="DA27" s="114"/>
      <c r="DB27" s="114"/>
      <c r="DC27" s="114"/>
      <c r="DD27" s="114"/>
      <c r="DE27" s="114"/>
      <c r="DF27" s="114"/>
      <c r="DG27" s="114"/>
      <c r="DH27" s="114"/>
      <c r="DI27" s="114"/>
      <c r="DJ27" s="114"/>
      <c r="DK27" s="114"/>
      <c r="DL27" s="114"/>
      <c r="DM27" s="114"/>
      <c r="DN27" s="114"/>
      <c r="DO27" s="114"/>
      <c r="DP27" s="114"/>
      <c r="DQ27" s="114"/>
      <c r="DR27" s="114"/>
      <c r="DS27" s="76"/>
      <c r="DT27" s="76"/>
    </row>
    <row r="28" spans="1:124" ht="33" x14ac:dyDescent="0.3">
      <c r="A28" s="115" t="s">
        <v>45</v>
      </c>
      <c r="B28" s="117" t="s">
        <v>46</v>
      </c>
      <c r="C28" s="96"/>
      <c r="D28" s="81">
        <v>22117000</v>
      </c>
      <c r="E28" s="81">
        <v>17045000</v>
      </c>
      <c r="F28" s="96">
        <v>17199617.489999998</v>
      </c>
      <c r="G28" s="96">
        <v>2009497.8499999978</v>
      </c>
      <c r="H28" s="6"/>
      <c r="I28" s="6"/>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4"/>
      <c r="BK28" s="114"/>
      <c r="BL28" s="114"/>
      <c r="BM28" s="114"/>
      <c r="BN28" s="114"/>
      <c r="BO28" s="114"/>
      <c r="BP28" s="114"/>
      <c r="BQ28" s="114"/>
      <c r="BR28" s="114"/>
      <c r="BS28" s="114"/>
      <c r="BT28" s="114"/>
      <c r="BU28" s="114"/>
      <c r="BV28" s="114"/>
      <c r="BW28" s="114"/>
      <c r="BX28" s="114"/>
      <c r="BY28" s="114"/>
      <c r="BZ28" s="114"/>
      <c r="CA28" s="114"/>
      <c r="CB28" s="114"/>
      <c r="CC28" s="114"/>
      <c r="CD28" s="114"/>
      <c r="CE28" s="114"/>
      <c r="CF28" s="114"/>
      <c r="CG28" s="114"/>
      <c r="CH28" s="114"/>
      <c r="CI28" s="114"/>
      <c r="CJ28" s="114"/>
      <c r="CK28" s="114"/>
      <c r="CL28" s="114"/>
      <c r="CM28" s="114"/>
      <c r="CN28" s="114"/>
      <c r="CO28" s="114"/>
      <c r="CP28" s="114"/>
      <c r="CQ28" s="114"/>
      <c r="CR28" s="114"/>
      <c r="CS28" s="114"/>
      <c r="CT28" s="114"/>
      <c r="CU28" s="114"/>
      <c r="CV28" s="114"/>
      <c r="CW28" s="114"/>
      <c r="CX28" s="114"/>
      <c r="CY28" s="114"/>
      <c r="CZ28" s="114"/>
      <c r="DA28" s="114"/>
      <c r="DB28" s="114"/>
      <c r="DC28" s="114"/>
      <c r="DD28" s="114"/>
      <c r="DE28" s="114"/>
      <c r="DF28" s="114"/>
      <c r="DG28" s="114"/>
      <c r="DH28" s="114"/>
      <c r="DI28" s="114"/>
      <c r="DJ28" s="114"/>
      <c r="DK28" s="114"/>
      <c r="DL28" s="114"/>
      <c r="DM28" s="114"/>
      <c r="DN28" s="114"/>
      <c r="DO28" s="114"/>
      <c r="DP28" s="114"/>
      <c r="DQ28" s="114"/>
      <c r="DR28" s="114"/>
      <c r="DS28" s="76"/>
      <c r="DT28" s="76"/>
    </row>
    <row r="29" spans="1:124" x14ac:dyDescent="0.3">
      <c r="A29" s="112" t="s">
        <v>47</v>
      </c>
      <c r="B29" s="113" t="s">
        <v>48</v>
      </c>
      <c r="C29" s="81">
        <f>C30+C36+C52+C37+C38+C39+C40+C41+C42+C43+C44+C45+C46+C47+C48+C49+C50+C51</f>
        <v>0</v>
      </c>
      <c r="D29" s="81">
        <f t="shared" ref="D29:G29" si="7">D30+D36+D52+D37+D38+D39+D40+D41+D42+D43+D44+D45+D46+D47+D48+D49+D50+D51</f>
        <v>476839000</v>
      </c>
      <c r="E29" s="81">
        <f t="shared" si="7"/>
        <v>358389000</v>
      </c>
      <c r="F29" s="81">
        <f t="shared" si="7"/>
        <v>362176273</v>
      </c>
      <c r="G29" s="81">
        <f t="shared" si="7"/>
        <v>40685999.799999997</v>
      </c>
      <c r="H29" s="33"/>
      <c r="I29" s="33"/>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c r="BY29" s="114"/>
      <c r="BZ29" s="114"/>
      <c r="CA29" s="114"/>
      <c r="CB29" s="114"/>
      <c r="CC29" s="114"/>
      <c r="CD29" s="114"/>
      <c r="CE29" s="114"/>
      <c r="CF29" s="114"/>
      <c r="CG29" s="114"/>
      <c r="CH29" s="114"/>
      <c r="CI29" s="114"/>
      <c r="CJ29" s="114"/>
      <c r="CK29" s="114"/>
      <c r="CL29" s="114"/>
      <c r="CM29" s="114"/>
      <c r="CN29" s="114"/>
      <c r="CO29" s="114"/>
      <c r="CP29" s="114"/>
      <c r="CQ29" s="114"/>
      <c r="CR29" s="114"/>
      <c r="CS29" s="114"/>
      <c r="CT29" s="114"/>
      <c r="CU29" s="114"/>
      <c r="CV29" s="114"/>
      <c r="CW29" s="114"/>
      <c r="CX29" s="114"/>
      <c r="CY29" s="114"/>
      <c r="CZ29" s="114"/>
      <c r="DA29" s="114"/>
      <c r="DB29" s="114"/>
      <c r="DC29" s="114"/>
      <c r="DD29" s="114"/>
      <c r="DE29" s="114"/>
      <c r="DF29" s="114"/>
      <c r="DG29" s="114"/>
      <c r="DH29" s="114"/>
      <c r="DI29" s="114"/>
      <c r="DJ29" s="114"/>
      <c r="DK29" s="114"/>
      <c r="DL29" s="114"/>
      <c r="DM29" s="114"/>
      <c r="DN29" s="114"/>
      <c r="DO29" s="114"/>
      <c r="DP29" s="114"/>
      <c r="DQ29" s="114"/>
      <c r="DR29" s="114"/>
      <c r="DS29" s="76"/>
      <c r="DT29" s="76"/>
    </row>
    <row r="30" spans="1:124" ht="30" x14ac:dyDescent="0.3">
      <c r="A30" s="112" t="s">
        <v>49</v>
      </c>
      <c r="B30" s="113" t="s">
        <v>50</v>
      </c>
      <c r="C30" s="81">
        <f>C31+C32+C33+C34+C35</f>
        <v>0</v>
      </c>
      <c r="D30" s="81">
        <f t="shared" ref="D30:E30" si="8">D31+D32+D33+D34+D35</f>
        <v>463642000</v>
      </c>
      <c r="E30" s="81">
        <f t="shared" si="8"/>
        <v>345390000</v>
      </c>
      <c r="F30" s="81">
        <f>F31+F32+F33+F34+F35</f>
        <v>346996160.19999999</v>
      </c>
      <c r="G30" s="81">
        <f>G31+G32+G33+G34+G35</f>
        <v>39005703</v>
      </c>
      <c r="H30" s="33"/>
      <c r="I30" s="33"/>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c r="BY30" s="114"/>
      <c r="BZ30" s="114"/>
      <c r="CA30" s="114"/>
      <c r="CB30" s="114"/>
      <c r="CC30" s="114"/>
      <c r="CD30" s="114"/>
      <c r="CE30" s="114"/>
      <c r="CF30" s="114"/>
      <c r="CG30" s="114"/>
      <c r="CH30" s="114"/>
      <c r="CI30" s="114"/>
      <c r="CJ30" s="114"/>
      <c r="CK30" s="114"/>
      <c r="CL30" s="114"/>
      <c r="CM30" s="114"/>
      <c r="CN30" s="114"/>
      <c r="CO30" s="114"/>
      <c r="CP30" s="114"/>
      <c r="CQ30" s="114"/>
      <c r="CR30" s="114"/>
      <c r="CS30" s="114"/>
      <c r="CT30" s="114"/>
      <c r="CU30" s="114"/>
      <c r="CV30" s="114"/>
      <c r="CW30" s="114"/>
      <c r="CX30" s="114"/>
      <c r="CY30" s="114"/>
      <c r="CZ30" s="114"/>
      <c r="DA30" s="114"/>
      <c r="DB30" s="114"/>
      <c r="DC30" s="114"/>
      <c r="DD30" s="114"/>
      <c r="DE30" s="114"/>
      <c r="DF30" s="114"/>
      <c r="DG30" s="114"/>
      <c r="DH30" s="114"/>
      <c r="DI30" s="114"/>
      <c r="DJ30" s="114"/>
      <c r="DK30" s="114"/>
      <c r="DL30" s="114"/>
      <c r="DM30" s="114"/>
      <c r="DN30" s="114"/>
      <c r="DO30" s="114"/>
      <c r="DP30" s="114"/>
      <c r="DQ30" s="114"/>
      <c r="DR30" s="114"/>
      <c r="DS30" s="76"/>
      <c r="DT30" s="76"/>
    </row>
    <row r="31" spans="1:124" ht="30" x14ac:dyDescent="0.3">
      <c r="A31" s="115" t="s">
        <v>51</v>
      </c>
      <c r="B31" s="116" t="s">
        <v>52</v>
      </c>
      <c r="C31" s="96"/>
      <c r="D31" s="81">
        <v>463642000</v>
      </c>
      <c r="E31" s="81">
        <v>345390000</v>
      </c>
      <c r="F31" s="96">
        <v>346869288.19999999</v>
      </c>
      <c r="G31" s="96">
        <v>39109839</v>
      </c>
      <c r="H31" s="6"/>
      <c r="I31" s="6"/>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114"/>
      <c r="BM31" s="114"/>
      <c r="BN31" s="114"/>
      <c r="BO31" s="114"/>
      <c r="BP31" s="114"/>
      <c r="BQ31" s="114"/>
      <c r="BR31" s="114"/>
      <c r="BS31" s="114"/>
      <c r="BT31" s="114"/>
      <c r="BU31" s="114"/>
      <c r="BV31" s="114"/>
      <c r="BW31" s="114"/>
      <c r="BX31" s="114"/>
      <c r="BY31" s="114"/>
      <c r="BZ31" s="114"/>
      <c r="CA31" s="114"/>
      <c r="CB31" s="114"/>
      <c r="CC31" s="114"/>
      <c r="CD31" s="114"/>
      <c r="CE31" s="114"/>
      <c r="CF31" s="114"/>
      <c r="CG31" s="114"/>
      <c r="CH31" s="114"/>
      <c r="CI31" s="114"/>
      <c r="CJ31" s="114"/>
      <c r="CK31" s="114"/>
      <c r="CL31" s="114"/>
      <c r="CM31" s="114"/>
      <c r="CN31" s="114"/>
      <c r="CO31" s="114"/>
      <c r="CP31" s="114"/>
      <c r="CQ31" s="114"/>
      <c r="CR31" s="114"/>
      <c r="CS31" s="114"/>
      <c r="CT31" s="114"/>
      <c r="CU31" s="114"/>
      <c r="CV31" s="114"/>
      <c r="CW31" s="114"/>
      <c r="CX31" s="114"/>
      <c r="CY31" s="114"/>
      <c r="CZ31" s="114"/>
      <c r="DA31" s="114"/>
      <c r="DB31" s="114"/>
      <c r="DC31" s="114"/>
      <c r="DD31" s="114"/>
      <c r="DE31" s="114"/>
      <c r="DF31" s="114"/>
      <c r="DG31" s="114"/>
      <c r="DH31" s="114"/>
      <c r="DI31" s="114"/>
      <c r="DJ31" s="114"/>
      <c r="DK31" s="114"/>
      <c r="DL31" s="114"/>
      <c r="DM31" s="114"/>
      <c r="DN31" s="114"/>
      <c r="DO31" s="114"/>
      <c r="DP31" s="114"/>
      <c r="DQ31" s="114"/>
      <c r="DR31" s="114"/>
      <c r="DS31" s="76"/>
      <c r="DT31" s="76"/>
    </row>
    <row r="32" spans="1:124" ht="66" x14ac:dyDescent="0.3">
      <c r="A32" s="115" t="s">
        <v>53</v>
      </c>
      <c r="B32" s="117" t="s">
        <v>54</v>
      </c>
      <c r="C32" s="96"/>
      <c r="D32" s="81"/>
      <c r="E32" s="81"/>
      <c r="F32" s="96">
        <v>141915</v>
      </c>
      <c r="G32" s="96">
        <v>-105778</v>
      </c>
      <c r="H32" s="6"/>
      <c r="I32" s="6"/>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114"/>
      <c r="BM32" s="114"/>
      <c r="BN32" s="114"/>
      <c r="BO32" s="114"/>
      <c r="BP32" s="114"/>
      <c r="BQ32" s="114"/>
      <c r="BR32" s="114"/>
      <c r="BS32" s="114"/>
      <c r="BT32" s="114"/>
      <c r="BU32" s="114"/>
      <c r="BV32" s="114"/>
      <c r="BW32" s="114"/>
      <c r="BX32" s="114"/>
      <c r="BY32" s="114"/>
      <c r="BZ32" s="114"/>
      <c r="CA32" s="114"/>
      <c r="CB32" s="114"/>
      <c r="CC32" s="114"/>
      <c r="CD32" s="114"/>
      <c r="CE32" s="114"/>
      <c r="CF32" s="114"/>
      <c r="CG32" s="114"/>
      <c r="CH32" s="114"/>
      <c r="CI32" s="114"/>
      <c r="CJ32" s="114"/>
      <c r="CK32" s="114"/>
      <c r="CL32" s="114"/>
      <c r="CM32" s="114"/>
      <c r="CN32" s="114"/>
      <c r="CO32" s="114"/>
      <c r="CP32" s="114"/>
      <c r="CQ32" s="114"/>
      <c r="CR32" s="114"/>
      <c r="CS32" s="114"/>
      <c r="CT32" s="114"/>
      <c r="CU32" s="114"/>
      <c r="CV32" s="114"/>
      <c r="CW32" s="114"/>
      <c r="CX32" s="114"/>
      <c r="CY32" s="114"/>
      <c r="CZ32" s="114"/>
      <c r="DA32" s="114"/>
      <c r="DB32" s="114"/>
      <c r="DC32" s="114"/>
      <c r="DD32" s="114"/>
      <c r="DE32" s="114"/>
      <c r="DF32" s="114"/>
      <c r="DG32" s="114"/>
      <c r="DH32" s="114"/>
      <c r="DI32" s="114"/>
      <c r="DJ32" s="114"/>
      <c r="DK32" s="114"/>
      <c r="DL32" s="114"/>
      <c r="DM32" s="114"/>
      <c r="DN32" s="114"/>
      <c r="DO32" s="114"/>
      <c r="DP32" s="114"/>
      <c r="DQ32" s="114"/>
      <c r="DR32" s="114"/>
      <c r="DS32" s="76"/>
      <c r="DT32" s="76"/>
    </row>
    <row r="33" spans="1:124" ht="27.75" customHeight="1" x14ac:dyDescent="0.3">
      <c r="A33" s="115" t="s">
        <v>55</v>
      </c>
      <c r="B33" s="116" t="s">
        <v>56</v>
      </c>
      <c r="C33" s="96"/>
      <c r="D33" s="81"/>
      <c r="E33" s="81"/>
      <c r="F33" s="96"/>
      <c r="G33" s="96"/>
      <c r="H33" s="6"/>
      <c r="I33" s="6"/>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114"/>
      <c r="BN33" s="114"/>
      <c r="BO33" s="114"/>
      <c r="BP33" s="114"/>
      <c r="BQ33" s="114"/>
      <c r="BR33" s="114"/>
      <c r="BS33" s="114"/>
      <c r="BT33" s="114"/>
      <c r="BU33" s="114"/>
      <c r="BV33" s="114"/>
      <c r="BW33" s="114"/>
      <c r="BX33" s="114"/>
      <c r="BY33" s="114"/>
      <c r="BZ33" s="114"/>
      <c r="CA33" s="114"/>
      <c r="CB33" s="114"/>
      <c r="CC33" s="114"/>
      <c r="CD33" s="114"/>
      <c r="CE33" s="114"/>
      <c r="CF33" s="114"/>
      <c r="CG33" s="114"/>
      <c r="CH33" s="114"/>
      <c r="CI33" s="114"/>
      <c r="CJ33" s="114"/>
      <c r="CK33" s="114"/>
      <c r="CL33" s="114"/>
      <c r="CM33" s="114"/>
      <c r="CN33" s="114"/>
      <c r="CO33" s="114"/>
      <c r="CP33" s="114"/>
      <c r="CQ33" s="114"/>
      <c r="CR33" s="114"/>
      <c r="CS33" s="114"/>
      <c r="CT33" s="114"/>
      <c r="CU33" s="114"/>
      <c r="CV33" s="114"/>
      <c r="CW33" s="114"/>
      <c r="CX33" s="114"/>
      <c r="CY33" s="114"/>
      <c r="CZ33" s="114"/>
      <c r="DA33" s="114"/>
      <c r="DB33" s="114"/>
      <c r="DC33" s="114"/>
      <c r="DD33" s="114"/>
      <c r="DE33" s="114"/>
      <c r="DF33" s="114"/>
      <c r="DG33" s="114"/>
      <c r="DH33" s="114"/>
      <c r="DI33" s="114"/>
      <c r="DJ33" s="114"/>
      <c r="DK33" s="114"/>
      <c r="DL33" s="114"/>
      <c r="DM33" s="114"/>
      <c r="DN33" s="114"/>
      <c r="DO33" s="114"/>
      <c r="DP33" s="114"/>
      <c r="DQ33" s="114"/>
      <c r="DR33" s="114"/>
      <c r="DS33" s="76"/>
      <c r="DT33" s="76"/>
    </row>
    <row r="34" spans="1:124" x14ac:dyDescent="0.3">
      <c r="A34" s="115" t="s">
        <v>57</v>
      </c>
      <c r="B34" s="116" t="s">
        <v>58</v>
      </c>
      <c r="C34" s="96"/>
      <c r="D34" s="81"/>
      <c r="E34" s="81"/>
      <c r="F34" s="96">
        <v>-15043</v>
      </c>
      <c r="G34" s="96">
        <v>1642</v>
      </c>
      <c r="H34" s="6"/>
      <c r="I34" s="6"/>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4"/>
      <c r="AZ34" s="114"/>
      <c r="BA34" s="114"/>
      <c r="BB34" s="114"/>
      <c r="BC34" s="114"/>
      <c r="BD34" s="114"/>
      <c r="BE34" s="114"/>
      <c r="BF34" s="114"/>
      <c r="BG34" s="114"/>
      <c r="BH34" s="114"/>
      <c r="BI34" s="114"/>
      <c r="BJ34" s="114"/>
      <c r="BK34" s="114"/>
      <c r="BL34" s="114"/>
      <c r="BM34" s="114"/>
      <c r="BN34" s="114"/>
      <c r="BO34" s="114"/>
      <c r="BP34" s="114"/>
      <c r="BQ34" s="114"/>
      <c r="BR34" s="114"/>
      <c r="BS34" s="114"/>
      <c r="BT34" s="114"/>
      <c r="BU34" s="114"/>
      <c r="BV34" s="114"/>
      <c r="BW34" s="114"/>
      <c r="BX34" s="114"/>
      <c r="BY34" s="114"/>
      <c r="BZ34" s="114"/>
      <c r="CA34" s="114"/>
      <c r="CB34" s="114"/>
      <c r="CC34" s="114"/>
      <c r="CD34" s="114"/>
      <c r="CE34" s="114"/>
      <c r="CF34" s="114"/>
      <c r="CG34" s="114"/>
      <c r="CH34" s="114"/>
      <c r="CI34" s="114"/>
      <c r="CJ34" s="114"/>
      <c r="CK34" s="114"/>
      <c r="CL34" s="114"/>
      <c r="CM34" s="114"/>
      <c r="CN34" s="114"/>
      <c r="CO34" s="114"/>
      <c r="CP34" s="114"/>
      <c r="CQ34" s="114"/>
      <c r="CR34" s="114"/>
      <c r="CS34" s="114"/>
      <c r="CT34" s="114"/>
      <c r="CU34" s="114"/>
      <c r="CV34" s="114"/>
      <c r="CW34" s="114"/>
      <c r="CX34" s="114"/>
      <c r="CY34" s="114"/>
      <c r="CZ34" s="114"/>
      <c r="DA34" s="114"/>
      <c r="DB34" s="114"/>
      <c r="DC34" s="114"/>
      <c r="DD34" s="114"/>
      <c r="DE34" s="114"/>
      <c r="DF34" s="114"/>
      <c r="DG34" s="114"/>
      <c r="DH34" s="114"/>
      <c r="DI34" s="114"/>
      <c r="DJ34" s="114"/>
      <c r="DK34" s="114"/>
      <c r="DL34" s="114"/>
      <c r="DM34" s="114"/>
      <c r="DN34" s="114"/>
      <c r="DO34" s="114"/>
      <c r="DP34" s="114"/>
      <c r="DQ34" s="114"/>
      <c r="DR34" s="114"/>
      <c r="DS34" s="76"/>
      <c r="DT34" s="76"/>
    </row>
    <row r="35" spans="1:124" x14ac:dyDescent="0.3">
      <c r="A35" s="115" t="s">
        <v>59</v>
      </c>
      <c r="B35" s="116" t="s">
        <v>60</v>
      </c>
      <c r="C35" s="96"/>
      <c r="D35" s="81"/>
      <c r="E35" s="81"/>
      <c r="F35" s="96"/>
      <c r="G35" s="96"/>
      <c r="H35" s="6"/>
      <c r="I35" s="6"/>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4"/>
      <c r="BJ35" s="114"/>
      <c r="BK35" s="114"/>
      <c r="BL35" s="114"/>
      <c r="BM35" s="114"/>
      <c r="BN35" s="114"/>
      <c r="BO35" s="114"/>
      <c r="BP35" s="114"/>
      <c r="BQ35" s="114"/>
      <c r="BR35" s="114"/>
      <c r="BS35" s="114"/>
      <c r="BT35" s="114"/>
      <c r="BU35" s="114"/>
      <c r="BV35" s="114"/>
      <c r="BW35" s="114"/>
      <c r="BX35" s="114"/>
      <c r="BY35" s="114"/>
      <c r="BZ35" s="114"/>
      <c r="CA35" s="114"/>
      <c r="CB35" s="114"/>
      <c r="CC35" s="114"/>
      <c r="CD35" s="114"/>
      <c r="CE35" s="114"/>
      <c r="CF35" s="114"/>
      <c r="CG35" s="114"/>
      <c r="CH35" s="114"/>
      <c r="CI35" s="114"/>
      <c r="CJ35" s="114"/>
      <c r="CK35" s="114"/>
      <c r="CL35" s="114"/>
      <c r="CM35" s="114"/>
      <c r="CN35" s="114"/>
      <c r="CO35" s="114"/>
      <c r="CP35" s="114"/>
      <c r="CQ35" s="114"/>
      <c r="CR35" s="114"/>
      <c r="CS35" s="114"/>
      <c r="CT35" s="114"/>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76"/>
      <c r="DT35" s="76"/>
    </row>
    <row r="36" spans="1:124" x14ac:dyDescent="0.3">
      <c r="A36" s="115" t="s">
        <v>61</v>
      </c>
      <c r="B36" s="116" t="s">
        <v>62</v>
      </c>
      <c r="C36" s="96"/>
      <c r="D36" s="81"/>
      <c r="E36" s="81"/>
      <c r="F36" s="96"/>
      <c r="G36" s="96"/>
      <c r="H36" s="6"/>
      <c r="I36" s="6"/>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c r="AO36" s="114"/>
      <c r="AP36" s="114"/>
      <c r="AQ36" s="114"/>
      <c r="AR36" s="114"/>
      <c r="AS36" s="114"/>
      <c r="AT36" s="114"/>
      <c r="AU36" s="114"/>
      <c r="AV36" s="114"/>
      <c r="AW36" s="114"/>
      <c r="AX36" s="114"/>
      <c r="AY36" s="114"/>
      <c r="AZ36" s="114"/>
      <c r="BA36" s="114"/>
      <c r="BB36" s="114"/>
      <c r="BC36" s="114"/>
      <c r="BD36" s="114"/>
      <c r="BE36" s="114"/>
      <c r="BF36" s="114"/>
      <c r="BG36" s="114"/>
      <c r="BH36" s="114"/>
      <c r="BI36" s="114"/>
      <c r="BJ36" s="114"/>
      <c r="BK36" s="114"/>
      <c r="BL36" s="114"/>
      <c r="BM36" s="114"/>
      <c r="BN36" s="114"/>
      <c r="BO36" s="114"/>
      <c r="BP36" s="114"/>
      <c r="BQ36" s="114"/>
      <c r="BR36" s="114"/>
      <c r="BS36" s="114"/>
      <c r="BT36" s="114"/>
      <c r="BU36" s="114"/>
      <c r="BV36" s="114"/>
      <c r="BW36" s="114"/>
      <c r="BX36" s="114"/>
      <c r="BY36" s="114"/>
      <c r="BZ36" s="114"/>
      <c r="CA36" s="114"/>
      <c r="CB36" s="114"/>
      <c r="CC36" s="114"/>
      <c r="CD36" s="114"/>
      <c r="CE36" s="114"/>
      <c r="CF36" s="114"/>
      <c r="CG36" s="114"/>
      <c r="CH36" s="114"/>
      <c r="CI36" s="114"/>
      <c r="CJ36" s="114"/>
      <c r="CK36" s="114"/>
      <c r="CL36" s="114"/>
      <c r="CM36" s="114"/>
      <c r="CN36" s="114"/>
      <c r="CO36" s="114"/>
      <c r="CP36" s="114"/>
      <c r="CQ36" s="114"/>
      <c r="CR36" s="114"/>
      <c r="CS36" s="114"/>
      <c r="CT36" s="114"/>
      <c r="CU36" s="114"/>
      <c r="CV36" s="114"/>
      <c r="CW36" s="114"/>
      <c r="CX36" s="114"/>
      <c r="CY36" s="114"/>
      <c r="CZ36" s="114"/>
      <c r="DA36" s="114"/>
      <c r="DB36" s="114"/>
      <c r="DC36" s="114"/>
      <c r="DD36" s="114"/>
      <c r="DE36" s="114"/>
      <c r="DF36" s="114"/>
      <c r="DG36" s="114"/>
      <c r="DH36" s="114"/>
      <c r="DI36" s="114"/>
      <c r="DJ36" s="114"/>
      <c r="DK36" s="114"/>
      <c r="DL36" s="114"/>
      <c r="DM36" s="114"/>
      <c r="DN36" s="114"/>
      <c r="DO36" s="114"/>
      <c r="DP36" s="114"/>
      <c r="DQ36" s="114"/>
      <c r="DR36" s="114"/>
      <c r="DS36" s="76"/>
      <c r="DT36" s="76"/>
    </row>
    <row r="37" spans="1:124" ht="42.75" x14ac:dyDescent="0.3">
      <c r="A37" s="115" t="s">
        <v>63</v>
      </c>
      <c r="B37" s="119" t="s">
        <v>64</v>
      </c>
      <c r="C37" s="96"/>
      <c r="D37" s="81"/>
      <c r="E37" s="81"/>
      <c r="F37" s="96"/>
      <c r="G37" s="96"/>
      <c r="H37" s="6"/>
      <c r="I37" s="6"/>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114"/>
      <c r="CY37" s="114"/>
      <c r="CZ37" s="114"/>
      <c r="DA37" s="114"/>
      <c r="DB37" s="114"/>
      <c r="DC37" s="114"/>
      <c r="DD37" s="114"/>
      <c r="DE37" s="114"/>
      <c r="DF37" s="114"/>
      <c r="DG37" s="114"/>
      <c r="DH37" s="114"/>
      <c r="DI37" s="114"/>
      <c r="DJ37" s="114"/>
      <c r="DK37" s="114"/>
      <c r="DL37" s="114"/>
      <c r="DM37" s="114"/>
      <c r="DN37" s="114"/>
      <c r="DO37" s="114"/>
      <c r="DP37" s="114"/>
      <c r="DQ37" s="114"/>
      <c r="DR37" s="114"/>
      <c r="DS37" s="76"/>
      <c r="DT37" s="76"/>
    </row>
    <row r="38" spans="1:124" ht="45" x14ac:dyDescent="0.3">
      <c r="A38" s="115" t="s">
        <v>65</v>
      </c>
      <c r="B38" s="116" t="s">
        <v>66</v>
      </c>
      <c r="C38" s="96"/>
      <c r="D38" s="81">
        <v>14000</v>
      </c>
      <c r="E38" s="81">
        <v>11000</v>
      </c>
      <c r="F38" s="96">
        <v>11995</v>
      </c>
      <c r="G38" s="96">
        <v>1542</v>
      </c>
      <c r="H38" s="6"/>
      <c r="I38" s="6"/>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c r="AO38" s="114"/>
      <c r="AP38" s="114"/>
      <c r="AQ38" s="114"/>
      <c r="AR38" s="114"/>
      <c r="AS38" s="114"/>
      <c r="AT38" s="114"/>
      <c r="AU38" s="114"/>
      <c r="AV38" s="114"/>
      <c r="AW38" s="114"/>
      <c r="AX38" s="114"/>
      <c r="AY38" s="114"/>
      <c r="AZ38" s="114"/>
      <c r="BA38" s="114"/>
      <c r="BB38" s="114"/>
      <c r="BC38" s="114"/>
      <c r="BD38" s="114"/>
      <c r="BE38" s="114"/>
      <c r="BF38" s="114"/>
      <c r="BG38" s="114"/>
      <c r="BH38" s="114"/>
      <c r="BI38" s="114"/>
      <c r="BJ38" s="114"/>
      <c r="BK38" s="114"/>
      <c r="BL38" s="114"/>
      <c r="BM38" s="114"/>
      <c r="BN38" s="114"/>
      <c r="BO38" s="114"/>
      <c r="BP38" s="114"/>
      <c r="BQ38" s="114"/>
      <c r="BR38" s="114"/>
      <c r="BS38" s="114"/>
      <c r="BT38" s="114"/>
      <c r="BU38" s="114"/>
      <c r="BV38" s="114"/>
      <c r="BW38" s="114"/>
      <c r="BX38" s="114"/>
      <c r="BY38" s="114"/>
      <c r="BZ38" s="114"/>
      <c r="CA38" s="114"/>
      <c r="CB38" s="114"/>
      <c r="CC38" s="114"/>
      <c r="CD38" s="114"/>
      <c r="CE38" s="114"/>
      <c r="CF38" s="114"/>
      <c r="CG38" s="114"/>
      <c r="CH38" s="114"/>
      <c r="CI38" s="114"/>
      <c r="CJ38" s="114"/>
      <c r="CK38" s="114"/>
      <c r="CL38" s="114"/>
      <c r="CM38" s="114"/>
      <c r="CN38" s="114"/>
      <c r="CO38" s="114"/>
      <c r="CP38" s="114"/>
      <c r="CQ38" s="114"/>
      <c r="CR38" s="114"/>
      <c r="CS38" s="114"/>
      <c r="CT38" s="114"/>
      <c r="CU38" s="114"/>
      <c r="CV38" s="114"/>
      <c r="CW38" s="114"/>
      <c r="CX38" s="114"/>
      <c r="CY38" s="114"/>
      <c r="CZ38" s="114"/>
      <c r="DA38" s="114"/>
      <c r="DB38" s="114"/>
      <c r="DC38" s="114"/>
      <c r="DD38" s="114"/>
      <c r="DE38" s="114"/>
      <c r="DF38" s="114"/>
      <c r="DG38" s="114"/>
      <c r="DH38" s="114"/>
      <c r="DI38" s="114"/>
      <c r="DJ38" s="114"/>
      <c r="DK38" s="114"/>
      <c r="DL38" s="114"/>
      <c r="DM38" s="114"/>
      <c r="DN38" s="114"/>
      <c r="DO38" s="114"/>
      <c r="DP38" s="114"/>
      <c r="DQ38" s="114"/>
      <c r="DR38" s="114"/>
      <c r="DS38" s="76"/>
      <c r="DT38" s="76"/>
    </row>
    <row r="39" spans="1:124" ht="75" x14ac:dyDescent="0.3">
      <c r="A39" s="115" t="s">
        <v>67</v>
      </c>
      <c r="B39" s="116" t="s">
        <v>68</v>
      </c>
      <c r="C39" s="96"/>
      <c r="D39" s="81"/>
      <c r="E39" s="81"/>
      <c r="F39" s="96">
        <v>566</v>
      </c>
      <c r="G39" s="96">
        <v>0</v>
      </c>
      <c r="H39" s="6"/>
      <c r="I39" s="6"/>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114"/>
      <c r="CY39" s="114"/>
      <c r="CZ39" s="114"/>
      <c r="DA39" s="114"/>
      <c r="DB39" s="114"/>
      <c r="DC39" s="114"/>
      <c r="DD39" s="114"/>
      <c r="DE39" s="114"/>
      <c r="DF39" s="114"/>
      <c r="DG39" s="114"/>
      <c r="DH39" s="114"/>
      <c r="DI39" s="114"/>
      <c r="DJ39" s="114"/>
      <c r="DK39" s="114"/>
      <c r="DL39" s="114"/>
      <c r="DM39" s="114"/>
      <c r="DN39" s="114"/>
      <c r="DO39" s="114"/>
      <c r="DP39" s="114"/>
      <c r="DQ39" s="114"/>
      <c r="DR39" s="114"/>
      <c r="DS39" s="76"/>
      <c r="DT39" s="76"/>
    </row>
    <row r="40" spans="1:124" ht="60" x14ac:dyDescent="0.3">
      <c r="A40" s="115" t="s">
        <v>69</v>
      </c>
      <c r="B40" s="116" t="s">
        <v>70</v>
      </c>
      <c r="C40" s="96"/>
      <c r="D40" s="81"/>
      <c r="E40" s="81"/>
      <c r="F40" s="96"/>
      <c r="G40" s="96"/>
      <c r="H40" s="6"/>
      <c r="I40" s="6"/>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4"/>
      <c r="BJ40" s="114"/>
      <c r="BK40" s="114"/>
      <c r="BL40" s="114"/>
      <c r="BM40" s="114"/>
      <c r="BN40" s="114"/>
      <c r="BO40" s="114"/>
      <c r="BP40" s="114"/>
      <c r="BQ40" s="114"/>
      <c r="BR40" s="114"/>
      <c r="BS40" s="114"/>
      <c r="BT40" s="114"/>
      <c r="BU40" s="114"/>
      <c r="BV40" s="114"/>
      <c r="BW40" s="114"/>
      <c r="BX40" s="114"/>
      <c r="BY40" s="114"/>
      <c r="BZ40" s="114"/>
      <c r="CA40" s="114"/>
      <c r="CB40" s="114"/>
      <c r="CC40" s="114"/>
      <c r="CD40" s="114"/>
      <c r="CE40" s="114"/>
      <c r="CF40" s="114"/>
      <c r="CG40" s="114"/>
      <c r="CH40" s="114"/>
      <c r="CI40" s="114"/>
      <c r="CJ40" s="114"/>
      <c r="CK40" s="114"/>
      <c r="CL40" s="114"/>
      <c r="CM40" s="114"/>
      <c r="CN40" s="114"/>
      <c r="CO40" s="114"/>
      <c r="CP40" s="114"/>
      <c r="CQ40" s="114"/>
      <c r="CR40" s="114"/>
      <c r="CS40" s="114"/>
      <c r="CT40" s="114"/>
      <c r="CU40" s="114"/>
      <c r="CV40" s="114"/>
      <c r="CW40" s="114"/>
      <c r="CX40" s="114"/>
      <c r="CY40" s="114"/>
      <c r="CZ40" s="114"/>
      <c r="DA40" s="114"/>
      <c r="DB40" s="114"/>
      <c r="DC40" s="114"/>
      <c r="DD40" s="114"/>
      <c r="DE40" s="114"/>
      <c r="DF40" s="114"/>
      <c r="DG40" s="114"/>
      <c r="DH40" s="114"/>
      <c r="DI40" s="114"/>
      <c r="DJ40" s="114"/>
      <c r="DK40" s="114"/>
      <c r="DL40" s="114"/>
      <c r="DM40" s="114"/>
      <c r="DN40" s="114"/>
      <c r="DO40" s="114"/>
      <c r="DP40" s="114"/>
      <c r="DQ40" s="114"/>
      <c r="DR40" s="114"/>
      <c r="DS40" s="76"/>
      <c r="DT40" s="76"/>
    </row>
    <row r="41" spans="1:124" ht="60" x14ac:dyDescent="0.3">
      <c r="A41" s="115" t="s">
        <v>71</v>
      </c>
      <c r="B41" s="116" t="s">
        <v>72</v>
      </c>
      <c r="C41" s="96"/>
      <c r="D41" s="81"/>
      <c r="E41" s="81"/>
      <c r="F41" s="96"/>
      <c r="G41" s="96"/>
      <c r="H41" s="6"/>
      <c r="I41" s="6"/>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c r="AO41" s="114"/>
      <c r="AP41" s="114"/>
      <c r="AQ41" s="114"/>
      <c r="AR41" s="114"/>
      <c r="AS41" s="114"/>
      <c r="AT41" s="114"/>
      <c r="AU41" s="114"/>
      <c r="AV41" s="114"/>
      <c r="AW41" s="114"/>
      <c r="AX41" s="114"/>
      <c r="AY41" s="114"/>
      <c r="AZ41" s="114"/>
      <c r="BA41" s="114"/>
      <c r="BB41" s="114"/>
      <c r="BC41" s="114"/>
      <c r="BD41" s="114"/>
      <c r="BE41" s="114"/>
      <c r="BF41" s="114"/>
      <c r="BG41" s="114"/>
      <c r="BH41" s="114"/>
      <c r="BI41" s="114"/>
      <c r="BJ41" s="114"/>
      <c r="BK41" s="114"/>
      <c r="BL41" s="114"/>
      <c r="BM41" s="114"/>
      <c r="BN41" s="114"/>
      <c r="BO41" s="114"/>
      <c r="BP41" s="114"/>
      <c r="BQ41" s="114"/>
      <c r="BR41" s="114"/>
      <c r="BS41" s="114"/>
      <c r="BT41" s="114"/>
      <c r="BU41" s="114"/>
      <c r="BV41" s="114"/>
      <c r="BW41" s="114"/>
      <c r="BX41" s="114"/>
      <c r="BY41" s="114"/>
      <c r="BZ41" s="114"/>
      <c r="CA41" s="114"/>
      <c r="CB41" s="114"/>
      <c r="CC41" s="114"/>
      <c r="CD41" s="114"/>
      <c r="CE41" s="114"/>
      <c r="CF41" s="114"/>
      <c r="CG41" s="114"/>
      <c r="CH41" s="114"/>
      <c r="CI41" s="114"/>
      <c r="CJ41" s="114"/>
      <c r="CK41" s="114"/>
      <c r="CL41" s="114"/>
      <c r="CM41" s="114"/>
      <c r="CN41" s="114"/>
      <c r="CO41" s="114"/>
      <c r="CP41" s="114"/>
      <c r="CQ41" s="114"/>
      <c r="CR41" s="114"/>
      <c r="CS41" s="114"/>
      <c r="CT41" s="114"/>
      <c r="CU41" s="114"/>
      <c r="CV41" s="114"/>
      <c r="CW41" s="114"/>
      <c r="CX41" s="114"/>
      <c r="CY41" s="114"/>
      <c r="CZ41" s="114"/>
      <c r="DA41" s="114"/>
      <c r="DB41" s="114"/>
      <c r="DC41" s="114"/>
      <c r="DD41" s="114"/>
      <c r="DE41" s="114"/>
      <c r="DF41" s="114"/>
      <c r="DG41" s="114"/>
      <c r="DH41" s="114"/>
      <c r="DI41" s="114"/>
      <c r="DJ41" s="114"/>
      <c r="DK41" s="114"/>
      <c r="DL41" s="114"/>
      <c r="DM41" s="114"/>
      <c r="DN41" s="114"/>
      <c r="DO41" s="114"/>
      <c r="DP41" s="114"/>
      <c r="DQ41" s="114"/>
      <c r="DR41" s="114"/>
      <c r="DS41" s="76"/>
      <c r="DT41" s="76"/>
    </row>
    <row r="42" spans="1:124" ht="60" x14ac:dyDescent="0.3">
      <c r="A42" s="115" t="s">
        <v>73</v>
      </c>
      <c r="B42" s="116" t="s">
        <v>74</v>
      </c>
      <c r="C42" s="96"/>
      <c r="D42" s="81"/>
      <c r="E42" s="81"/>
      <c r="F42" s="96"/>
      <c r="G42" s="96"/>
      <c r="H42" s="6"/>
      <c r="I42" s="6"/>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c r="DP42" s="114"/>
      <c r="DQ42" s="114"/>
      <c r="DR42" s="114"/>
      <c r="DS42" s="76"/>
      <c r="DT42" s="76"/>
    </row>
    <row r="43" spans="1:124" ht="60" x14ac:dyDescent="0.3">
      <c r="A43" s="115" t="s">
        <v>75</v>
      </c>
      <c r="B43" s="116" t="s">
        <v>76</v>
      </c>
      <c r="C43" s="96"/>
      <c r="D43" s="81"/>
      <c r="E43" s="81"/>
      <c r="F43" s="96"/>
      <c r="G43" s="96"/>
      <c r="H43" s="6"/>
      <c r="I43" s="6"/>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c r="DP43" s="114"/>
      <c r="DQ43" s="114"/>
      <c r="DR43" s="114"/>
      <c r="DS43" s="76"/>
      <c r="DT43" s="76"/>
    </row>
    <row r="44" spans="1:124" ht="45" x14ac:dyDescent="0.3">
      <c r="A44" s="115" t="s">
        <v>77</v>
      </c>
      <c r="B44" s="116" t="s">
        <v>78</v>
      </c>
      <c r="C44" s="96"/>
      <c r="D44" s="81">
        <v>109000</v>
      </c>
      <c r="E44" s="81">
        <v>82000</v>
      </c>
      <c r="F44" s="97">
        <v>57179</v>
      </c>
      <c r="G44" s="97">
        <v>3997</v>
      </c>
      <c r="H44" s="6"/>
      <c r="I44" s="6"/>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c r="DP44" s="114"/>
      <c r="DQ44" s="114"/>
      <c r="DR44" s="114"/>
      <c r="DS44" s="76"/>
      <c r="DT44" s="76"/>
    </row>
    <row r="45" spans="1:124" ht="30" customHeight="1" x14ac:dyDescent="0.3">
      <c r="A45" s="115" t="s">
        <v>79</v>
      </c>
      <c r="B45" s="116" t="s">
        <v>80</v>
      </c>
      <c r="C45" s="96"/>
      <c r="D45" s="81"/>
      <c r="E45" s="81"/>
      <c r="F45" s="96">
        <v>-12345</v>
      </c>
      <c r="G45" s="97">
        <v>-7147</v>
      </c>
      <c r="H45" s="6"/>
      <c r="I45" s="6"/>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76"/>
      <c r="DT45" s="76"/>
    </row>
    <row r="46" spans="1:124" x14ac:dyDescent="0.3">
      <c r="A46" s="115" t="s">
        <v>81</v>
      </c>
      <c r="B46" s="116" t="s">
        <v>82</v>
      </c>
      <c r="C46" s="96"/>
      <c r="D46" s="81">
        <v>444000</v>
      </c>
      <c r="E46" s="81">
        <v>444000</v>
      </c>
      <c r="F46" s="96">
        <v>785853.8</v>
      </c>
      <c r="G46" s="97">
        <v>160739.80000000005</v>
      </c>
      <c r="H46" s="6"/>
      <c r="I46" s="6"/>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c r="DP46" s="114"/>
      <c r="DQ46" s="114"/>
      <c r="DR46" s="114"/>
      <c r="DS46" s="76"/>
      <c r="DT46" s="76"/>
    </row>
    <row r="47" spans="1:124" ht="30" x14ac:dyDescent="0.3">
      <c r="A47" s="115" t="s">
        <v>83</v>
      </c>
      <c r="B47" s="116" t="s">
        <v>84</v>
      </c>
      <c r="C47" s="96"/>
      <c r="D47" s="81">
        <v>165000</v>
      </c>
      <c r="E47" s="81">
        <v>126000</v>
      </c>
      <c r="F47" s="97">
        <v>116583</v>
      </c>
      <c r="G47" s="97">
        <v>9715</v>
      </c>
      <c r="H47" s="6"/>
      <c r="I47" s="6"/>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c r="AO47" s="114"/>
      <c r="AP47" s="114"/>
      <c r="AQ47" s="114"/>
      <c r="AR47" s="114"/>
      <c r="AS47" s="114"/>
      <c r="AT47" s="114"/>
      <c r="AU47" s="114"/>
      <c r="AV47" s="114"/>
      <c r="AW47" s="114"/>
      <c r="AX47" s="114"/>
      <c r="AY47" s="114"/>
      <c r="AZ47" s="114"/>
      <c r="BA47" s="114"/>
      <c r="BB47" s="114"/>
      <c r="BC47" s="114"/>
      <c r="BD47" s="114"/>
      <c r="BE47" s="114"/>
      <c r="BF47" s="114"/>
      <c r="BG47" s="114"/>
      <c r="BH47" s="114"/>
      <c r="BI47" s="114"/>
      <c r="BJ47" s="114"/>
      <c r="BK47" s="114"/>
      <c r="BL47" s="114"/>
      <c r="BM47" s="114"/>
      <c r="BN47" s="114"/>
      <c r="BO47" s="114"/>
      <c r="BP47" s="114"/>
      <c r="BQ47" s="114"/>
      <c r="BR47" s="114"/>
      <c r="BS47" s="114"/>
      <c r="BT47" s="114"/>
      <c r="BU47" s="114"/>
      <c r="BV47" s="114"/>
      <c r="BW47" s="114"/>
      <c r="BX47" s="114"/>
      <c r="BY47" s="114"/>
      <c r="BZ47" s="114"/>
      <c r="CA47" s="114"/>
      <c r="CB47" s="114"/>
      <c r="CC47" s="114"/>
      <c r="CD47" s="114"/>
      <c r="CE47" s="114"/>
      <c r="CF47" s="114"/>
      <c r="CG47" s="114"/>
      <c r="CH47" s="114"/>
      <c r="CI47" s="114"/>
      <c r="CJ47" s="114"/>
      <c r="CK47" s="114"/>
      <c r="CL47" s="114"/>
      <c r="CM47" s="114"/>
      <c r="CN47" s="114"/>
      <c r="CO47" s="114"/>
      <c r="CP47" s="114"/>
      <c r="CQ47" s="114"/>
      <c r="CR47" s="114"/>
      <c r="CS47" s="114"/>
      <c r="CT47" s="114"/>
      <c r="CU47" s="114"/>
      <c r="CV47" s="114"/>
      <c r="CW47" s="114"/>
      <c r="CX47" s="114"/>
      <c r="CY47" s="114"/>
      <c r="CZ47" s="114"/>
      <c r="DA47" s="114"/>
      <c r="DB47" s="114"/>
      <c r="DC47" s="114"/>
      <c r="DD47" s="114"/>
      <c r="DE47" s="114"/>
      <c r="DF47" s="114"/>
      <c r="DG47" s="114"/>
      <c r="DH47" s="114"/>
      <c r="DI47" s="114"/>
      <c r="DJ47" s="114"/>
      <c r="DK47" s="114"/>
      <c r="DL47" s="114"/>
      <c r="DM47" s="114"/>
      <c r="DN47" s="114"/>
      <c r="DO47" s="114"/>
      <c r="DP47" s="114"/>
      <c r="DQ47" s="114"/>
      <c r="DR47" s="114"/>
      <c r="DS47" s="76"/>
      <c r="DT47" s="76"/>
    </row>
    <row r="48" spans="1:124" ht="45" x14ac:dyDescent="0.3">
      <c r="A48" s="120" t="s">
        <v>85</v>
      </c>
      <c r="B48" s="121" t="s">
        <v>86</v>
      </c>
      <c r="C48" s="96"/>
      <c r="D48" s="81"/>
      <c r="E48" s="81"/>
      <c r="F48" s="96"/>
      <c r="G48" s="97">
        <v>0</v>
      </c>
      <c r="H48" s="6"/>
      <c r="I48" s="6"/>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4"/>
      <c r="BR48" s="114"/>
      <c r="BS48" s="114"/>
      <c r="BT48" s="114"/>
      <c r="BU48" s="114"/>
      <c r="BV48" s="114"/>
      <c r="BW48" s="114"/>
      <c r="BX48" s="114"/>
      <c r="BY48" s="114"/>
      <c r="BZ48" s="114"/>
      <c r="CA48" s="114"/>
      <c r="CB48" s="114"/>
      <c r="CC48" s="114"/>
      <c r="CD48" s="114"/>
      <c r="CE48" s="114"/>
      <c r="CF48" s="114"/>
      <c r="CG48" s="114"/>
      <c r="CH48" s="114"/>
      <c r="CI48" s="114"/>
      <c r="CJ48" s="114"/>
      <c r="CK48" s="114"/>
      <c r="CL48" s="114"/>
      <c r="CM48" s="114"/>
      <c r="CN48" s="114"/>
      <c r="CO48" s="114"/>
      <c r="CP48" s="114"/>
      <c r="CQ48" s="114"/>
      <c r="CR48" s="114"/>
      <c r="CS48" s="114"/>
      <c r="CT48" s="114"/>
      <c r="CU48" s="114"/>
      <c r="CV48" s="114"/>
      <c r="CW48" s="114"/>
      <c r="CX48" s="114"/>
      <c r="CY48" s="114"/>
      <c r="CZ48" s="114"/>
      <c r="DA48" s="114"/>
      <c r="DB48" s="114"/>
      <c r="DC48" s="114"/>
      <c r="DD48" s="114"/>
      <c r="DE48" s="114"/>
      <c r="DF48" s="114"/>
      <c r="DG48" s="114"/>
      <c r="DH48" s="114"/>
      <c r="DI48" s="114"/>
      <c r="DJ48" s="114"/>
      <c r="DK48" s="114"/>
      <c r="DL48" s="114"/>
      <c r="DM48" s="114"/>
      <c r="DN48" s="114"/>
      <c r="DO48" s="114"/>
      <c r="DP48" s="114"/>
      <c r="DQ48" s="114"/>
      <c r="DR48" s="114"/>
      <c r="DS48" s="76"/>
      <c r="DT48" s="76"/>
    </row>
    <row r="49" spans="1:124" ht="30" x14ac:dyDescent="0.3">
      <c r="A49" s="120" t="s">
        <v>87</v>
      </c>
      <c r="B49" s="121" t="s">
        <v>88</v>
      </c>
      <c r="C49" s="96"/>
      <c r="D49" s="81"/>
      <c r="E49" s="81"/>
      <c r="F49" s="96"/>
      <c r="G49" s="97">
        <v>0</v>
      </c>
      <c r="H49" s="6"/>
      <c r="I49" s="6"/>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c r="CI49" s="114"/>
      <c r="CJ49" s="114"/>
      <c r="CK49" s="114"/>
      <c r="CL49" s="114"/>
      <c r="CM49" s="114"/>
      <c r="CN49" s="114"/>
      <c r="CO49" s="114"/>
      <c r="CP49" s="114"/>
      <c r="CQ49" s="114"/>
      <c r="CR49" s="114"/>
      <c r="CS49" s="114"/>
      <c r="CT49" s="114"/>
      <c r="CU49" s="114"/>
      <c r="CV49" s="114"/>
      <c r="CW49" s="114"/>
      <c r="CX49" s="114"/>
      <c r="CY49" s="114"/>
      <c r="CZ49" s="114"/>
      <c r="DA49" s="114"/>
      <c r="DB49" s="114"/>
      <c r="DC49" s="114"/>
      <c r="DD49" s="114"/>
      <c r="DE49" s="114"/>
      <c r="DF49" s="114"/>
      <c r="DG49" s="114"/>
      <c r="DH49" s="114"/>
      <c r="DI49" s="114"/>
      <c r="DJ49" s="114"/>
      <c r="DK49" s="114"/>
      <c r="DL49" s="114"/>
      <c r="DM49" s="114"/>
      <c r="DN49" s="114"/>
      <c r="DO49" s="114"/>
      <c r="DP49" s="114"/>
      <c r="DQ49" s="114"/>
      <c r="DR49" s="114"/>
      <c r="DS49" s="76"/>
      <c r="DT49" s="76"/>
    </row>
    <row r="50" spans="1:124" ht="45" x14ac:dyDescent="0.3">
      <c r="A50" s="120" t="s">
        <v>89</v>
      </c>
      <c r="B50" s="121" t="s">
        <v>90</v>
      </c>
      <c r="C50" s="96"/>
      <c r="D50" s="81">
        <v>469000</v>
      </c>
      <c r="E50" s="81">
        <v>340000</v>
      </c>
      <c r="F50" s="96">
        <v>346548</v>
      </c>
      <c r="G50" s="97">
        <v>44351</v>
      </c>
      <c r="H50" s="6"/>
      <c r="I50" s="6"/>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4"/>
      <c r="BR50" s="114"/>
      <c r="BS50" s="114"/>
      <c r="BT50" s="114"/>
      <c r="BU50" s="114"/>
      <c r="BV50" s="114"/>
      <c r="BW50" s="114"/>
      <c r="BX50" s="114"/>
      <c r="BY50" s="114"/>
      <c r="BZ50" s="114"/>
      <c r="CA50" s="114"/>
      <c r="CB50" s="114"/>
      <c r="CC50" s="114"/>
      <c r="CD50" s="114"/>
      <c r="CE50" s="114"/>
      <c r="CF50" s="114"/>
      <c r="CG50" s="114"/>
      <c r="CH50" s="114"/>
      <c r="CI50" s="114"/>
      <c r="CJ50" s="114"/>
      <c r="CK50" s="114"/>
      <c r="CL50" s="114"/>
      <c r="CM50" s="114"/>
      <c r="CN50" s="114"/>
      <c r="CO50" s="114"/>
      <c r="CP50" s="114"/>
      <c r="CQ50" s="114"/>
      <c r="CR50" s="114"/>
      <c r="CS50" s="114"/>
      <c r="CT50" s="114"/>
      <c r="CU50" s="114"/>
      <c r="CV50" s="114"/>
      <c r="CW50" s="114"/>
      <c r="CX50" s="114"/>
      <c r="CY50" s="114"/>
      <c r="CZ50" s="114"/>
      <c r="DA50" s="114"/>
      <c r="DB50" s="114"/>
      <c r="DC50" s="114"/>
      <c r="DD50" s="114"/>
      <c r="DE50" s="114"/>
      <c r="DF50" s="114"/>
      <c r="DG50" s="114"/>
      <c r="DH50" s="114"/>
      <c r="DI50" s="114"/>
      <c r="DJ50" s="114"/>
      <c r="DK50" s="114"/>
      <c r="DL50" s="114"/>
      <c r="DM50" s="114"/>
      <c r="DN50" s="114"/>
      <c r="DO50" s="114"/>
      <c r="DP50" s="114"/>
      <c r="DQ50" s="114"/>
      <c r="DR50" s="114"/>
      <c r="DS50" s="76"/>
      <c r="DT50" s="76"/>
    </row>
    <row r="51" spans="1:124" ht="30" x14ac:dyDescent="0.3">
      <c r="A51" s="120" t="s">
        <v>91</v>
      </c>
      <c r="B51" s="121" t="s">
        <v>92</v>
      </c>
      <c r="C51" s="96"/>
      <c r="D51" s="81">
        <v>11996000</v>
      </c>
      <c r="E51" s="81">
        <v>11996000</v>
      </c>
      <c r="F51" s="96">
        <v>13873733</v>
      </c>
      <c r="G51" s="97">
        <v>1467099</v>
      </c>
      <c r="H51" s="6"/>
      <c r="I51" s="6"/>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4"/>
      <c r="BR51" s="114"/>
      <c r="BS51" s="114"/>
      <c r="BT51" s="114"/>
      <c r="BU51" s="114"/>
      <c r="BV51" s="114"/>
      <c r="BW51" s="114"/>
      <c r="BX51" s="114"/>
      <c r="BY51" s="114"/>
      <c r="BZ51" s="114"/>
      <c r="CA51" s="114"/>
      <c r="CB51" s="114"/>
      <c r="CC51" s="114"/>
      <c r="CD51" s="114"/>
      <c r="CE51" s="114"/>
      <c r="CF51" s="114"/>
      <c r="CG51" s="114"/>
      <c r="CH51" s="114"/>
      <c r="CI51" s="114"/>
      <c r="CJ51" s="114"/>
      <c r="CK51" s="114"/>
      <c r="CL51" s="114"/>
      <c r="CM51" s="114"/>
      <c r="CN51" s="114"/>
      <c r="CO51" s="114"/>
      <c r="CP51" s="114"/>
      <c r="CQ51" s="114"/>
      <c r="CR51" s="114"/>
      <c r="CS51" s="114"/>
      <c r="CT51" s="114"/>
      <c r="CU51" s="114"/>
      <c r="CV51" s="114"/>
      <c r="CW51" s="114"/>
      <c r="CX51" s="114"/>
      <c r="CY51" s="114"/>
      <c r="CZ51" s="114"/>
      <c r="DA51" s="114"/>
      <c r="DB51" s="114"/>
      <c r="DC51" s="114"/>
      <c r="DD51" s="114"/>
      <c r="DE51" s="114"/>
      <c r="DF51" s="114"/>
      <c r="DG51" s="114"/>
      <c r="DH51" s="114"/>
      <c r="DI51" s="114"/>
      <c r="DJ51" s="114"/>
      <c r="DK51" s="114"/>
      <c r="DL51" s="114"/>
      <c r="DM51" s="114"/>
      <c r="DN51" s="114"/>
      <c r="DO51" s="114"/>
      <c r="DP51" s="114"/>
      <c r="DQ51" s="114"/>
      <c r="DR51" s="114"/>
      <c r="DS51" s="76"/>
      <c r="DT51" s="76"/>
    </row>
    <row r="52" spans="1:124" ht="30" x14ac:dyDescent="0.3">
      <c r="A52" s="115" t="s">
        <v>93</v>
      </c>
      <c r="B52" s="116" t="s">
        <v>94</v>
      </c>
      <c r="C52" s="96"/>
      <c r="D52" s="81"/>
      <c r="E52" s="81"/>
      <c r="F52" s="96"/>
      <c r="G52" s="96"/>
      <c r="H52" s="6"/>
      <c r="I52" s="6"/>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c r="BY52" s="114"/>
      <c r="BZ52" s="114"/>
      <c r="CA52" s="114"/>
      <c r="CB52" s="114"/>
      <c r="CC52" s="114"/>
      <c r="CD52" s="114"/>
      <c r="CE52" s="114"/>
      <c r="CF52" s="114"/>
      <c r="CG52" s="114"/>
      <c r="CH52" s="114"/>
      <c r="CI52" s="114"/>
      <c r="CJ52" s="114"/>
      <c r="CK52" s="114"/>
      <c r="CL52" s="114"/>
      <c r="CM52" s="114"/>
      <c r="CN52" s="114"/>
      <c r="CO52" s="114"/>
      <c r="CP52" s="114"/>
      <c r="CQ52" s="114"/>
      <c r="CR52" s="114"/>
      <c r="CS52" s="114"/>
      <c r="CT52" s="114"/>
      <c r="CU52" s="114"/>
      <c r="CV52" s="114"/>
      <c r="CW52" s="114"/>
      <c r="CX52" s="114"/>
      <c r="CY52" s="114"/>
      <c r="CZ52" s="114"/>
      <c r="DA52" s="114"/>
      <c r="DB52" s="114"/>
      <c r="DC52" s="114"/>
      <c r="DD52" s="114"/>
      <c r="DE52" s="114"/>
      <c r="DF52" s="114"/>
      <c r="DG52" s="114"/>
      <c r="DH52" s="114"/>
      <c r="DI52" s="114"/>
      <c r="DJ52" s="114"/>
      <c r="DK52" s="114"/>
      <c r="DL52" s="114"/>
      <c r="DM52" s="114"/>
      <c r="DN52" s="114"/>
      <c r="DO52" s="114"/>
      <c r="DP52" s="114"/>
      <c r="DQ52" s="114"/>
      <c r="DR52" s="114"/>
      <c r="DS52" s="76"/>
      <c r="DT52" s="76"/>
    </row>
    <row r="53" spans="1:124" x14ac:dyDescent="0.3">
      <c r="A53" s="112" t="s">
        <v>95</v>
      </c>
      <c r="B53" s="113" t="s">
        <v>96</v>
      </c>
      <c r="C53" s="81">
        <f>+C54+C59</f>
        <v>0</v>
      </c>
      <c r="D53" s="81">
        <f t="shared" ref="D53:G53" si="9">+D54+D59</f>
        <v>319000</v>
      </c>
      <c r="E53" s="81">
        <f t="shared" si="9"/>
        <v>206000</v>
      </c>
      <c r="F53" s="81">
        <f t="shared" si="9"/>
        <v>278747.78000000003</v>
      </c>
      <c r="G53" s="81">
        <f t="shared" si="9"/>
        <v>32868.050000000003</v>
      </c>
      <c r="H53" s="33"/>
      <c r="I53" s="33"/>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4"/>
      <c r="BR53" s="114"/>
      <c r="BS53" s="114"/>
      <c r="BT53" s="114"/>
      <c r="BU53" s="114"/>
      <c r="BV53" s="114"/>
      <c r="BW53" s="114"/>
      <c r="BX53" s="114"/>
      <c r="BY53" s="114"/>
      <c r="BZ53" s="114"/>
      <c r="CA53" s="114"/>
      <c r="CB53" s="114"/>
      <c r="CC53" s="114"/>
      <c r="CD53" s="114"/>
      <c r="CE53" s="114"/>
      <c r="CF53" s="114"/>
      <c r="CG53" s="114"/>
      <c r="CH53" s="114"/>
      <c r="CI53" s="114"/>
      <c r="CJ53" s="114"/>
      <c r="CK53" s="114"/>
      <c r="CL53" s="114"/>
      <c r="CM53" s="114"/>
      <c r="CN53" s="114"/>
      <c r="CO53" s="114"/>
      <c r="CP53" s="114"/>
      <c r="CQ53" s="114"/>
      <c r="CR53" s="114"/>
      <c r="CS53" s="114"/>
      <c r="CT53" s="114"/>
      <c r="CU53" s="114"/>
      <c r="CV53" s="114"/>
      <c r="CW53" s="114"/>
      <c r="CX53" s="114"/>
      <c r="CY53" s="114"/>
      <c r="CZ53" s="114"/>
      <c r="DA53" s="114"/>
      <c r="DB53" s="114"/>
      <c r="DC53" s="114"/>
      <c r="DD53" s="114"/>
      <c r="DE53" s="114"/>
      <c r="DF53" s="114"/>
      <c r="DG53" s="114"/>
      <c r="DH53" s="114"/>
      <c r="DI53" s="114"/>
      <c r="DJ53" s="114"/>
      <c r="DK53" s="114"/>
      <c r="DL53" s="114"/>
      <c r="DM53" s="114"/>
      <c r="DN53" s="114"/>
      <c r="DO53" s="114"/>
      <c r="DP53" s="114"/>
      <c r="DQ53" s="114"/>
      <c r="DR53" s="114"/>
      <c r="DS53" s="76"/>
      <c r="DT53" s="76"/>
    </row>
    <row r="54" spans="1:124" x14ac:dyDescent="0.3">
      <c r="A54" s="112" t="s">
        <v>97</v>
      </c>
      <c r="B54" s="113" t="s">
        <v>98</v>
      </c>
      <c r="C54" s="81">
        <f>+C55+C57</f>
        <v>0</v>
      </c>
      <c r="D54" s="81">
        <f t="shared" ref="D54:G54" si="10">+D55+D57</f>
        <v>49000</v>
      </c>
      <c r="E54" s="81">
        <f t="shared" si="10"/>
        <v>44000</v>
      </c>
      <c r="F54" s="81">
        <f t="shared" si="10"/>
        <v>38453.519999999997</v>
      </c>
      <c r="G54" s="81">
        <f t="shared" si="10"/>
        <v>38.01</v>
      </c>
      <c r="H54" s="33"/>
      <c r="I54" s="33"/>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4"/>
      <c r="BR54" s="114"/>
      <c r="BS54" s="114"/>
      <c r="BT54" s="114"/>
      <c r="BU54" s="114"/>
      <c r="BV54" s="114"/>
      <c r="BW54" s="114"/>
      <c r="BX54" s="114"/>
      <c r="BY54" s="114"/>
      <c r="BZ54" s="114"/>
      <c r="CA54" s="114"/>
      <c r="CB54" s="114"/>
      <c r="CC54" s="114"/>
      <c r="CD54" s="114"/>
      <c r="CE54" s="114"/>
      <c r="CF54" s="114"/>
      <c r="CG54" s="114"/>
      <c r="CH54" s="114"/>
      <c r="CI54" s="114"/>
      <c r="CJ54" s="114"/>
      <c r="CK54" s="114"/>
      <c r="CL54" s="114"/>
      <c r="CM54" s="114"/>
      <c r="CN54" s="114"/>
      <c r="CO54" s="114"/>
      <c r="CP54" s="114"/>
      <c r="CQ54" s="114"/>
      <c r="CR54" s="114"/>
      <c r="CS54" s="114"/>
      <c r="CT54" s="114"/>
      <c r="CU54" s="114"/>
      <c r="CV54" s="114"/>
      <c r="CW54" s="114"/>
      <c r="CX54" s="114"/>
      <c r="CY54" s="114"/>
      <c r="CZ54" s="114"/>
      <c r="DA54" s="114"/>
      <c r="DB54" s="114"/>
      <c r="DC54" s="114"/>
      <c r="DD54" s="114"/>
      <c r="DE54" s="114"/>
      <c r="DF54" s="114"/>
      <c r="DG54" s="114"/>
      <c r="DH54" s="114"/>
      <c r="DI54" s="114"/>
      <c r="DJ54" s="114"/>
      <c r="DK54" s="114"/>
      <c r="DL54" s="114"/>
      <c r="DM54" s="114"/>
      <c r="DN54" s="114"/>
      <c r="DO54" s="114"/>
      <c r="DP54" s="114"/>
      <c r="DQ54" s="114"/>
      <c r="DR54" s="114"/>
      <c r="DS54" s="76"/>
      <c r="DT54" s="76"/>
    </row>
    <row r="55" spans="1:124" x14ac:dyDescent="0.3">
      <c r="A55" s="112" t="s">
        <v>99</v>
      </c>
      <c r="B55" s="113" t="s">
        <v>100</v>
      </c>
      <c r="C55" s="81">
        <f>+C56</f>
        <v>0</v>
      </c>
      <c r="D55" s="81">
        <f t="shared" ref="D55:G55" si="11">+D56</f>
        <v>49000</v>
      </c>
      <c r="E55" s="81">
        <f t="shared" si="11"/>
        <v>44000</v>
      </c>
      <c r="F55" s="81">
        <f t="shared" si="11"/>
        <v>38453.519999999997</v>
      </c>
      <c r="G55" s="81">
        <f t="shared" si="11"/>
        <v>38.01</v>
      </c>
      <c r="H55" s="33"/>
      <c r="I55" s="33"/>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c r="AO55" s="114"/>
      <c r="AP55" s="114"/>
      <c r="AQ55" s="114"/>
      <c r="AR55" s="114"/>
      <c r="AS55" s="114"/>
      <c r="AT55" s="114"/>
      <c r="AU55" s="114"/>
      <c r="AV55" s="114"/>
      <c r="AW55" s="114"/>
      <c r="AX55" s="114"/>
      <c r="AY55" s="114"/>
      <c r="AZ55" s="114"/>
      <c r="BA55" s="114"/>
      <c r="BB55" s="114"/>
      <c r="BC55" s="114"/>
      <c r="BD55" s="114"/>
      <c r="BE55" s="114"/>
      <c r="BF55" s="114"/>
      <c r="BG55" s="114"/>
      <c r="BH55" s="114"/>
      <c r="BI55" s="114"/>
      <c r="BJ55" s="114"/>
      <c r="BK55" s="114"/>
      <c r="BL55" s="114"/>
      <c r="BM55" s="114"/>
      <c r="BN55" s="114"/>
      <c r="BO55" s="114"/>
      <c r="BP55" s="114"/>
      <c r="BQ55" s="114"/>
      <c r="BR55" s="114"/>
      <c r="BS55" s="114"/>
      <c r="BT55" s="114"/>
      <c r="BU55" s="114"/>
      <c r="BV55" s="114"/>
      <c r="BW55" s="114"/>
      <c r="BX55" s="114"/>
      <c r="BY55" s="114"/>
      <c r="BZ55" s="114"/>
      <c r="CA55" s="114"/>
      <c r="CB55" s="114"/>
      <c r="CC55" s="114"/>
      <c r="CD55" s="114"/>
      <c r="CE55" s="114"/>
      <c r="CF55" s="114"/>
      <c r="CG55" s="114"/>
      <c r="CH55" s="114"/>
      <c r="CI55" s="114"/>
      <c r="CJ55" s="114"/>
      <c r="CK55" s="114"/>
      <c r="CL55" s="114"/>
      <c r="CM55" s="114"/>
      <c r="CN55" s="114"/>
      <c r="CO55" s="114"/>
      <c r="CP55" s="114"/>
      <c r="CQ55" s="114"/>
      <c r="CR55" s="114"/>
      <c r="CS55" s="114"/>
      <c r="CT55" s="114"/>
      <c r="CU55" s="114"/>
      <c r="CV55" s="114"/>
      <c r="CW55" s="114"/>
      <c r="CX55" s="114"/>
      <c r="CY55" s="114"/>
      <c r="CZ55" s="114"/>
      <c r="DA55" s="114"/>
      <c r="DB55" s="114"/>
      <c r="DC55" s="114"/>
      <c r="DD55" s="114"/>
      <c r="DE55" s="114"/>
      <c r="DF55" s="114"/>
      <c r="DG55" s="114"/>
      <c r="DH55" s="114"/>
      <c r="DI55" s="114"/>
      <c r="DJ55" s="114"/>
      <c r="DK55" s="114"/>
      <c r="DL55" s="114"/>
      <c r="DM55" s="114"/>
      <c r="DN55" s="114"/>
      <c r="DO55" s="114"/>
      <c r="DP55" s="114"/>
      <c r="DQ55" s="114"/>
      <c r="DR55" s="114"/>
      <c r="DS55" s="76"/>
      <c r="DT55" s="76"/>
    </row>
    <row r="56" spans="1:124" x14ac:dyDescent="0.3">
      <c r="A56" s="115" t="s">
        <v>101</v>
      </c>
      <c r="B56" s="116" t="s">
        <v>102</v>
      </c>
      <c r="C56" s="96"/>
      <c r="D56" s="81">
        <v>49000</v>
      </c>
      <c r="E56" s="81">
        <v>44000</v>
      </c>
      <c r="F56" s="97">
        <v>38453.519999999997</v>
      </c>
      <c r="G56" s="96">
        <v>38.01</v>
      </c>
      <c r="H56" s="6"/>
      <c r="I56" s="6"/>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114"/>
      <c r="BA56" s="114"/>
      <c r="BB56" s="114"/>
      <c r="BC56" s="114"/>
      <c r="BD56" s="114"/>
      <c r="BE56" s="114"/>
      <c r="BF56" s="114"/>
      <c r="BG56" s="114"/>
      <c r="BH56" s="114"/>
      <c r="BI56" s="114"/>
      <c r="BJ56" s="114"/>
      <c r="BK56" s="114"/>
      <c r="BL56" s="114"/>
      <c r="BM56" s="114"/>
      <c r="BN56" s="114"/>
      <c r="BO56" s="114"/>
      <c r="BP56" s="114"/>
      <c r="BQ56" s="114"/>
      <c r="BR56" s="114"/>
      <c r="BS56" s="114"/>
      <c r="BT56" s="114"/>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CS56" s="114"/>
      <c r="CT56" s="114"/>
      <c r="CU56" s="114"/>
      <c r="CV56" s="114"/>
      <c r="CW56" s="114"/>
      <c r="CX56" s="114"/>
      <c r="CY56" s="114"/>
      <c r="CZ56" s="114"/>
      <c r="DA56" s="114"/>
      <c r="DB56" s="114"/>
      <c r="DC56" s="114"/>
      <c r="DD56" s="114"/>
      <c r="DE56" s="114"/>
      <c r="DF56" s="114"/>
      <c r="DG56" s="114"/>
      <c r="DH56" s="114"/>
      <c r="DI56" s="114"/>
      <c r="DJ56" s="114"/>
      <c r="DK56" s="114"/>
      <c r="DL56" s="114"/>
      <c r="DM56" s="114"/>
      <c r="DN56" s="114"/>
      <c r="DO56" s="114"/>
      <c r="DP56" s="114"/>
      <c r="DQ56" s="114"/>
      <c r="DR56" s="114"/>
      <c r="DS56" s="76"/>
      <c r="DT56" s="76"/>
    </row>
    <row r="57" spans="1:124" x14ac:dyDescent="0.3">
      <c r="A57" s="112" t="s">
        <v>103</v>
      </c>
      <c r="B57" s="113" t="s">
        <v>104</v>
      </c>
      <c r="C57" s="81">
        <f>+C58</f>
        <v>0</v>
      </c>
      <c r="D57" s="81">
        <f t="shared" ref="D57:G57" si="12">+D58</f>
        <v>0</v>
      </c>
      <c r="E57" s="81">
        <f t="shared" si="12"/>
        <v>0</v>
      </c>
      <c r="F57" s="81">
        <f t="shared" si="12"/>
        <v>0</v>
      </c>
      <c r="G57" s="81">
        <f t="shared" si="12"/>
        <v>0</v>
      </c>
      <c r="H57" s="33"/>
      <c r="I57" s="33"/>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114"/>
      <c r="BA57" s="114"/>
      <c r="BB57" s="114"/>
      <c r="BC57" s="114"/>
      <c r="BD57" s="114"/>
      <c r="BE57" s="114"/>
      <c r="BF57" s="114"/>
      <c r="BG57" s="114"/>
      <c r="BH57" s="114"/>
      <c r="BI57" s="114"/>
      <c r="BJ57" s="114"/>
      <c r="BK57" s="114"/>
      <c r="BL57" s="114"/>
      <c r="BM57" s="114"/>
      <c r="BN57" s="114"/>
      <c r="BO57" s="114"/>
      <c r="BP57" s="114"/>
      <c r="BQ57" s="114"/>
      <c r="BR57" s="114"/>
      <c r="BS57" s="114"/>
      <c r="BT57" s="114"/>
      <c r="BU57" s="114"/>
      <c r="BV57" s="114"/>
      <c r="BW57" s="114"/>
      <c r="BX57" s="114"/>
      <c r="BY57" s="114"/>
      <c r="BZ57" s="114"/>
      <c r="CA57" s="114"/>
      <c r="CB57" s="114"/>
      <c r="CC57" s="114"/>
      <c r="CD57" s="114"/>
      <c r="CE57" s="114"/>
      <c r="CF57" s="114"/>
      <c r="CG57" s="114"/>
      <c r="CH57" s="114"/>
      <c r="CI57" s="114"/>
      <c r="CJ57" s="114"/>
      <c r="CK57" s="114"/>
      <c r="CL57" s="114"/>
      <c r="CM57" s="114"/>
      <c r="CN57" s="114"/>
      <c r="CO57" s="114"/>
      <c r="CP57" s="114"/>
      <c r="CQ57" s="114"/>
      <c r="CR57" s="114"/>
      <c r="CS57" s="114"/>
      <c r="CT57" s="114"/>
      <c r="CU57" s="114"/>
      <c r="CV57" s="114"/>
      <c r="CW57" s="114"/>
      <c r="CX57" s="114"/>
      <c r="CY57" s="114"/>
      <c r="CZ57" s="114"/>
      <c r="DA57" s="114"/>
      <c r="DB57" s="114"/>
      <c r="DC57" s="114"/>
      <c r="DD57" s="114"/>
      <c r="DE57" s="114"/>
      <c r="DF57" s="114"/>
      <c r="DG57" s="114"/>
      <c r="DH57" s="114"/>
      <c r="DI57" s="114"/>
      <c r="DJ57" s="114"/>
      <c r="DK57" s="114"/>
      <c r="DL57" s="114"/>
      <c r="DM57" s="114"/>
      <c r="DN57" s="114"/>
      <c r="DO57" s="114"/>
      <c r="DP57" s="114"/>
      <c r="DQ57" s="114"/>
      <c r="DR57" s="114"/>
      <c r="DS57" s="76"/>
      <c r="DT57" s="76"/>
    </row>
    <row r="58" spans="1:124" x14ac:dyDescent="0.3">
      <c r="A58" s="115" t="s">
        <v>105</v>
      </c>
      <c r="B58" s="116" t="s">
        <v>106</v>
      </c>
      <c r="C58" s="96"/>
      <c r="D58" s="81">
        <v>0</v>
      </c>
      <c r="E58" s="81"/>
      <c r="F58" s="96"/>
      <c r="G58" s="96"/>
      <c r="H58" s="6"/>
      <c r="I58" s="6"/>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4"/>
      <c r="BS58" s="114"/>
      <c r="BT58" s="114"/>
      <c r="BU58" s="114"/>
      <c r="BV58" s="114"/>
      <c r="BW58" s="114"/>
      <c r="BX58" s="114"/>
      <c r="BY58" s="114"/>
      <c r="BZ58" s="114"/>
      <c r="CA58" s="114"/>
      <c r="CB58" s="114"/>
      <c r="CC58" s="114"/>
      <c r="CD58" s="114"/>
      <c r="CE58" s="114"/>
      <c r="CF58" s="114"/>
      <c r="CG58" s="114"/>
      <c r="CH58" s="114"/>
      <c r="CI58" s="114"/>
      <c r="CJ58" s="114"/>
      <c r="CK58" s="114"/>
      <c r="CL58" s="114"/>
      <c r="CM58" s="114"/>
      <c r="CN58" s="114"/>
      <c r="CO58" s="114"/>
      <c r="CP58" s="114"/>
      <c r="CQ58" s="114"/>
      <c r="CR58" s="114"/>
      <c r="CS58" s="114"/>
      <c r="CT58" s="114"/>
      <c r="CU58" s="114"/>
      <c r="CV58" s="114"/>
      <c r="CW58" s="114"/>
      <c r="CX58" s="114"/>
      <c r="CY58" s="114"/>
      <c r="CZ58" s="114"/>
      <c r="DA58" s="114"/>
      <c r="DB58" s="114"/>
      <c r="DC58" s="114"/>
      <c r="DD58" s="114"/>
      <c r="DE58" s="114"/>
      <c r="DF58" s="114"/>
      <c r="DG58" s="114"/>
      <c r="DH58" s="114"/>
      <c r="DI58" s="114"/>
      <c r="DJ58" s="114"/>
      <c r="DK58" s="114"/>
      <c r="DL58" s="114"/>
      <c r="DM58" s="114"/>
      <c r="DN58" s="114"/>
      <c r="DO58" s="114"/>
      <c r="DP58" s="114"/>
      <c r="DQ58" s="114"/>
      <c r="DR58" s="114"/>
      <c r="DS58" s="76"/>
      <c r="DT58" s="76"/>
    </row>
    <row r="59" spans="1:124" s="122" customFormat="1" x14ac:dyDescent="0.3">
      <c r="A59" s="112" t="s">
        <v>107</v>
      </c>
      <c r="B59" s="113" t="s">
        <v>108</v>
      </c>
      <c r="C59" s="81">
        <f>+C60+C64</f>
        <v>0</v>
      </c>
      <c r="D59" s="81">
        <f t="shared" ref="D59:G59" si="13">+D60+D64</f>
        <v>270000</v>
      </c>
      <c r="E59" s="81">
        <f t="shared" si="13"/>
        <v>162000</v>
      </c>
      <c r="F59" s="81">
        <f t="shared" si="13"/>
        <v>240294.26</v>
      </c>
      <c r="G59" s="81">
        <f t="shared" si="13"/>
        <v>32830.04</v>
      </c>
      <c r="H59" s="33"/>
      <c r="I59" s="33"/>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4"/>
      <c r="BR59" s="114"/>
      <c r="BS59" s="114"/>
      <c r="BT59" s="114"/>
      <c r="BU59" s="114"/>
      <c r="BV59" s="114"/>
      <c r="BW59" s="114"/>
      <c r="BX59" s="114"/>
      <c r="BY59" s="114"/>
      <c r="BZ59" s="114"/>
      <c r="CA59" s="114"/>
      <c r="CB59" s="114"/>
      <c r="CC59" s="114"/>
      <c r="CD59" s="114"/>
      <c r="CE59" s="114"/>
      <c r="CF59" s="114"/>
      <c r="CG59" s="114"/>
      <c r="CH59" s="114"/>
      <c r="CI59" s="114"/>
      <c r="CJ59" s="114"/>
      <c r="CK59" s="114"/>
      <c r="CL59" s="114"/>
      <c r="CM59" s="114"/>
      <c r="CN59" s="114"/>
      <c r="CO59" s="114"/>
      <c r="CP59" s="114"/>
      <c r="CQ59" s="114"/>
      <c r="CR59" s="114"/>
      <c r="CS59" s="114"/>
      <c r="CT59" s="114"/>
      <c r="CU59" s="114"/>
      <c r="CV59" s="114"/>
      <c r="CW59" s="114"/>
      <c r="CX59" s="114"/>
      <c r="CY59" s="114"/>
      <c r="CZ59" s="114"/>
      <c r="DA59" s="114"/>
      <c r="DB59" s="114"/>
      <c r="DC59" s="114"/>
      <c r="DD59" s="114"/>
      <c r="DE59" s="114"/>
      <c r="DF59" s="114"/>
      <c r="DG59" s="114"/>
      <c r="DH59" s="114"/>
      <c r="DI59" s="114"/>
      <c r="DJ59" s="114"/>
      <c r="DK59" s="114"/>
      <c r="DL59" s="114"/>
      <c r="DM59" s="114"/>
      <c r="DN59" s="114"/>
      <c r="DO59" s="114"/>
      <c r="DP59" s="114"/>
      <c r="DQ59" s="114"/>
      <c r="DR59" s="114"/>
      <c r="DS59" s="114"/>
      <c r="DT59" s="114"/>
    </row>
    <row r="60" spans="1:124" x14ac:dyDescent="0.3">
      <c r="A60" s="112" t="s">
        <v>109</v>
      </c>
      <c r="B60" s="113" t="s">
        <v>110</v>
      </c>
      <c r="C60" s="81">
        <f>C63+C61+C62</f>
        <v>0</v>
      </c>
      <c r="D60" s="81">
        <f t="shared" ref="D60:G60" si="14">D63+D61+D62</f>
        <v>270000</v>
      </c>
      <c r="E60" s="81">
        <f t="shared" si="14"/>
        <v>162000</v>
      </c>
      <c r="F60" s="98">
        <f t="shared" si="14"/>
        <v>240294.26</v>
      </c>
      <c r="G60" s="81">
        <f t="shared" si="14"/>
        <v>32830.04</v>
      </c>
      <c r="H60" s="33"/>
      <c r="I60" s="33"/>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c r="AO60" s="114"/>
      <c r="AP60" s="114"/>
      <c r="AQ60" s="114"/>
      <c r="AR60" s="114"/>
      <c r="AS60" s="114"/>
      <c r="AT60" s="114"/>
      <c r="AU60" s="114"/>
      <c r="AV60" s="114"/>
      <c r="AW60" s="114"/>
      <c r="AX60" s="114"/>
      <c r="AY60" s="114"/>
      <c r="AZ60" s="114"/>
      <c r="BA60" s="114"/>
      <c r="BB60" s="114"/>
      <c r="BC60" s="114"/>
      <c r="BD60" s="114"/>
      <c r="BE60" s="114"/>
      <c r="BF60" s="114"/>
      <c r="BG60" s="114"/>
      <c r="BH60" s="114"/>
      <c r="BI60" s="114"/>
      <c r="BJ60" s="114"/>
      <c r="BK60" s="114"/>
      <c r="BL60" s="114"/>
      <c r="BM60" s="114"/>
      <c r="BN60" s="114"/>
      <c r="BO60" s="114"/>
      <c r="BP60" s="114"/>
      <c r="BQ60" s="114"/>
      <c r="BR60" s="114"/>
      <c r="BS60" s="114"/>
      <c r="BT60" s="114"/>
      <c r="BU60" s="114"/>
      <c r="BV60" s="114"/>
      <c r="BW60" s="114"/>
      <c r="BX60" s="114"/>
      <c r="BY60" s="114"/>
      <c r="BZ60" s="114"/>
      <c r="CA60" s="114"/>
      <c r="CB60" s="114"/>
      <c r="CC60" s="114"/>
      <c r="CD60" s="114"/>
      <c r="CE60" s="114"/>
      <c r="CF60" s="114"/>
      <c r="CG60" s="114"/>
      <c r="CH60" s="114"/>
      <c r="CI60" s="114"/>
      <c r="CJ60" s="114"/>
      <c r="CK60" s="114"/>
      <c r="CL60" s="114"/>
      <c r="CM60" s="114"/>
      <c r="CN60" s="114"/>
      <c r="CO60" s="114"/>
      <c r="CP60" s="114"/>
      <c r="CQ60" s="114"/>
      <c r="CR60" s="114"/>
      <c r="CS60" s="114"/>
      <c r="CT60" s="114"/>
      <c r="CU60" s="114"/>
      <c r="CV60" s="114"/>
      <c r="CW60" s="114"/>
      <c r="CX60" s="114"/>
      <c r="CY60" s="114"/>
      <c r="CZ60" s="114"/>
      <c r="DA60" s="114"/>
      <c r="DB60" s="114"/>
      <c r="DC60" s="114"/>
      <c r="DD60" s="114"/>
      <c r="DE60" s="114"/>
      <c r="DF60" s="114"/>
      <c r="DG60" s="114"/>
      <c r="DH60" s="114"/>
      <c r="DI60" s="114"/>
      <c r="DJ60" s="114"/>
      <c r="DK60" s="114"/>
      <c r="DL60" s="114"/>
      <c r="DM60" s="114"/>
      <c r="DN60" s="114"/>
      <c r="DO60" s="114"/>
      <c r="DP60" s="114"/>
      <c r="DQ60" s="114"/>
      <c r="DR60" s="114"/>
      <c r="DS60" s="76"/>
      <c r="DT60" s="76"/>
    </row>
    <row r="61" spans="1:124" x14ac:dyDescent="0.3">
      <c r="A61" s="123" t="s">
        <v>111</v>
      </c>
      <c r="B61" s="113" t="s">
        <v>112</v>
      </c>
      <c r="C61" s="81"/>
      <c r="D61" s="81"/>
      <c r="E61" s="81"/>
      <c r="F61" s="81">
        <v>-1420</v>
      </c>
      <c r="G61" s="81">
        <v>0</v>
      </c>
      <c r="H61" s="33"/>
      <c r="I61" s="33"/>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c r="AO61" s="114"/>
      <c r="AP61" s="114"/>
      <c r="AQ61" s="114"/>
      <c r="AR61" s="114"/>
      <c r="AS61" s="114"/>
      <c r="AT61" s="114"/>
      <c r="AU61" s="114"/>
      <c r="AV61" s="114"/>
      <c r="AW61" s="114"/>
      <c r="AX61" s="114"/>
      <c r="AY61" s="114"/>
      <c r="AZ61" s="114"/>
      <c r="BA61" s="114"/>
      <c r="BB61" s="114"/>
      <c r="BC61" s="114"/>
      <c r="BD61" s="114"/>
      <c r="BE61" s="114"/>
      <c r="BF61" s="114"/>
      <c r="BG61" s="114"/>
      <c r="BH61" s="114"/>
      <c r="BI61" s="114"/>
      <c r="BJ61" s="114"/>
      <c r="BK61" s="114"/>
      <c r="BL61" s="114"/>
      <c r="BM61" s="114"/>
      <c r="BN61" s="114"/>
      <c r="BO61" s="114"/>
      <c r="BP61" s="114"/>
      <c r="BQ61" s="114"/>
      <c r="BR61" s="114"/>
      <c r="BS61" s="114"/>
      <c r="BT61" s="114"/>
      <c r="BU61" s="114"/>
      <c r="BV61" s="114"/>
      <c r="BW61" s="114"/>
      <c r="BX61" s="114"/>
      <c r="BY61" s="114"/>
      <c r="BZ61" s="114"/>
      <c r="CA61" s="114"/>
      <c r="CB61" s="114"/>
      <c r="CC61" s="114"/>
      <c r="CD61" s="114"/>
      <c r="CE61" s="114"/>
      <c r="CF61" s="114"/>
      <c r="CG61" s="114"/>
      <c r="CH61" s="114"/>
      <c r="CI61" s="114"/>
      <c r="CJ61" s="114"/>
      <c r="CK61" s="114"/>
      <c r="CL61" s="114"/>
      <c r="CM61" s="114"/>
      <c r="CN61" s="114"/>
      <c r="CO61" s="114"/>
      <c r="CP61" s="114"/>
      <c r="CQ61" s="114"/>
      <c r="CR61" s="114"/>
      <c r="CS61" s="114"/>
      <c r="CT61" s="114"/>
      <c r="CU61" s="114"/>
      <c r="CV61" s="114"/>
      <c r="CW61" s="114"/>
      <c r="CX61" s="114"/>
      <c r="CY61" s="114"/>
      <c r="CZ61" s="114"/>
      <c r="DA61" s="114"/>
      <c r="DB61" s="114"/>
      <c r="DC61" s="114"/>
      <c r="DD61" s="114"/>
      <c r="DE61" s="114"/>
      <c r="DF61" s="114"/>
      <c r="DG61" s="114"/>
      <c r="DH61" s="114"/>
      <c r="DI61" s="114"/>
      <c r="DJ61" s="114"/>
      <c r="DK61" s="114"/>
      <c r="DL61" s="114"/>
      <c r="DM61" s="114"/>
      <c r="DN61" s="114"/>
      <c r="DO61" s="114"/>
      <c r="DP61" s="114"/>
      <c r="DQ61" s="114"/>
      <c r="DR61" s="114"/>
      <c r="DS61" s="76"/>
      <c r="DT61" s="76"/>
    </row>
    <row r="62" spans="1:124" ht="30" x14ac:dyDescent="0.3">
      <c r="A62" s="123" t="s">
        <v>113</v>
      </c>
      <c r="B62" s="113" t="s">
        <v>114</v>
      </c>
      <c r="C62" s="81"/>
      <c r="D62" s="81"/>
      <c r="E62" s="81"/>
      <c r="F62" s="81"/>
      <c r="G62" s="81"/>
      <c r="H62" s="33"/>
      <c r="I62" s="33"/>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c r="CI62" s="114"/>
      <c r="CJ62" s="114"/>
      <c r="CK62" s="114"/>
      <c r="CL62" s="114"/>
      <c r="CM62" s="114"/>
      <c r="CN62" s="114"/>
      <c r="CO62" s="114"/>
      <c r="CP62" s="114"/>
      <c r="CQ62" s="114"/>
      <c r="CR62" s="114"/>
      <c r="CS62" s="114"/>
      <c r="CT62" s="114"/>
      <c r="CU62" s="114"/>
      <c r="CV62" s="114"/>
      <c r="CW62" s="114"/>
      <c r="CX62" s="114"/>
      <c r="CY62" s="114"/>
      <c r="CZ62" s="114"/>
      <c r="DA62" s="114"/>
      <c r="DB62" s="114"/>
      <c r="DC62" s="114"/>
      <c r="DD62" s="114"/>
      <c r="DE62" s="114"/>
      <c r="DF62" s="114"/>
      <c r="DG62" s="114"/>
      <c r="DH62" s="114"/>
      <c r="DI62" s="114"/>
      <c r="DJ62" s="114"/>
      <c r="DK62" s="114"/>
      <c r="DL62" s="114"/>
      <c r="DM62" s="114"/>
      <c r="DN62" s="114"/>
      <c r="DO62" s="114"/>
      <c r="DP62" s="114"/>
      <c r="DQ62" s="114"/>
      <c r="DR62" s="114"/>
      <c r="DS62" s="76"/>
      <c r="DT62" s="76"/>
    </row>
    <row r="63" spans="1:124" x14ac:dyDescent="0.3">
      <c r="A63" s="115" t="s">
        <v>115</v>
      </c>
      <c r="B63" s="124" t="s">
        <v>116</v>
      </c>
      <c r="C63" s="96"/>
      <c r="D63" s="81">
        <v>270000</v>
      </c>
      <c r="E63" s="81">
        <v>162000</v>
      </c>
      <c r="F63" s="96">
        <v>241714.26</v>
      </c>
      <c r="G63" s="96">
        <v>32830.04</v>
      </c>
      <c r="H63" s="6"/>
      <c r="I63" s="6"/>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c r="AO63" s="114"/>
      <c r="AP63" s="114"/>
      <c r="AQ63" s="114"/>
      <c r="AR63" s="114"/>
      <c r="AS63" s="114"/>
      <c r="AT63" s="114"/>
      <c r="AU63" s="114"/>
      <c r="AV63" s="114"/>
      <c r="AW63" s="114"/>
      <c r="AX63" s="114"/>
      <c r="AY63" s="114"/>
      <c r="AZ63" s="114"/>
      <c r="BA63" s="114"/>
      <c r="BB63" s="114"/>
      <c r="BC63" s="114"/>
      <c r="BD63" s="114"/>
      <c r="BE63" s="114"/>
      <c r="BF63" s="114"/>
      <c r="BG63" s="114"/>
      <c r="BH63" s="114"/>
      <c r="BI63" s="114"/>
      <c r="BJ63" s="114"/>
      <c r="BK63" s="114"/>
      <c r="BL63" s="114"/>
      <c r="BM63" s="114"/>
      <c r="BN63" s="114"/>
      <c r="BO63" s="114"/>
      <c r="BP63" s="114"/>
      <c r="BQ63" s="114"/>
      <c r="BR63" s="114"/>
      <c r="BS63" s="114"/>
      <c r="BT63" s="114"/>
      <c r="BU63" s="114"/>
      <c r="BV63" s="114"/>
      <c r="BW63" s="114"/>
      <c r="BX63" s="114"/>
      <c r="BY63" s="114"/>
      <c r="BZ63" s="114"/>
      <c r="CA63" s="114"/>
      <c r="CB63" s="114"/>
      <c r="CC63" s="114"/>
      <c r="CD63" s="114"/>
      <c r="CE63" s="114"/>
      <c r="CF63" s="114"/>
      <c r="CG63" s="114"/>
      <c r="CH63" s="114"/>
      <c r="CI63" s="114"/>
      <c r="CJ63" s="114"/>
      <c r="CK63" s="114"/>
      <c r="CL63" s="114"/>
      <c r="CM63" s="114"/>
      <c r="CN63" s="114"/>
      <c r="CO63" s="114"/>
      <c r="CP63" s="114"/>
      <c r="CQ63" s="114"/>
      <c r="CR63" s="114"/>
      <c r="CS63" s="114"/>
      <c r="CT63" s="114"/>
      <c r="CU63" s="114"/>
      <c r="CV63" s="114"/>
      <c r="CW63" s="114"/>
      <c r="CX63" s="114"/>
      <c r="CY63" s="114"/>
      <c r="CZ63" s="114"/>
      <c r="DA63" s="114"/>
      <c r="DB63" s="114"/>
      <c r="DC63" s="114"/>
      <c r="DD63" s="114"/>
      <c r="DE63" s="114"/>
      <c r="DF63" s="114"/>
      <c r="DG63" s="114"/>
      <c r="DH63" s="114"/>
      <c r="DI63" s="114"/>
      <c r="DJ63" s="114"/>
      <c r="DK63" s="114"/>
      <c r="DL63" s="114"/>
      <c r="DM63" s="114"/>
      <c r="DN63" s="114"/>
      <c r="DO63" s="114"/>
      <c r="DP63" s="114"/>
      <c r="DQ63" s="114"/>
      <c r="DR63" s="114"/>
      <c r="DS63" s="76"/>
      <c r="DT63" s="76"/>
    </row>
    <row r="64" spans="1:124" ht="19.5" customHeight="1" x14ac:dyDescent="0.3">
      <c r="A64" s="112" t="s">
        <v>117</v>
      </c>
      <c r="B64" s="113" t="s">
        <v>118</v>
      </c>
      <c r="C64" s="81">
        <f>C65</f>
        <v>0</v>
      </c>
      <c r="D64" s="81">
        <f t="shared" ref="D64:G64" si="15">D65</f>
        <v>0</v>
      </c>
      <c r="E64" s="81">
        <f t="shared" si="15"/>
        <v>0</v>
      </c>
      <c r="F64" s="81">
        <f t="shared" si="15"/>
        <v>0</v>
      </c>
      <c r="G64" s="81">
        <f t="shared" si="15"/>
        <v>0</v>
      </c>
      <c r="H64" s="33"/>
      <c r="I64" s="33"/>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c r="AO64" s="114"/>
      <c r="AP64" s="114"/>
      <c r="AQ64" s="114"/>
      <c r="AR64" s="114"/>
      <c r="AS64" s="114"/>
      <c r="AT64" s="114"/>
      <c r="AU64" s="114"/>
      <c r="AV64" s="114"/>
      <c r="AW64" s="114"/>
      <c r="AX64" s="114"/>
      <c r="AY64" s="114"/>
      <c r="AZ64" s="114"/>
      <c r="BA64" s="114"/>
      <c r="BB64" s="114"/>
      <c r="BC64" s="114"/>
      <c r="BD64" s="114"/>
      <c r="BE64" s="114"/>
      <c r="BF64" s="114"/>
      <c r="BG64" s="114"/>
      <c r="BH64" s="114"/>
      <c r="BI64" s="114"/>
      <c r="BJ64" s="114"/>
      <c r="BK64" s="114"/>
      <c r="BL64" s="114"/>
      <c r="BM64" s="114"/>
      <c r="BN64" s="114"/>
      <c r="BO64" s="114"/>
      <c r="BP64" s="114"/>
      <c r="BQ64" s="114"/>
      <c r="BR64" s="114"/>
      <c r="BS64" s="114"/>
      <c r="BT64" s="114"/>
      <c r="BU64" s="114"/>
      <c r="BV64" s="114"/>
      <c r="BW64" s="114"/>
      <c r="BX64" s="114"/>
      <c r="BY64" s="114"/>
      <c r="BZ64" s="114"/>
      <c r="CA64" s="114"/>
      <c r="CB64" s="114"/>
      <c r="CC64" s="114"/>
      <c r="CD64" s="114"/>
      <c r="CE64" s="114"/>
      <c r="CF64" s="114"/>
      <c r="CG64" s="114"/>
      <c r="CH64" s="114"/>
      <c r="CI64" s="114"/>
      <c r="CJ64" s="114"/>
      <c r="CK64" s="114"/>
      <c r="CL64" s="114"/>
      <c r="CM64" s="114"/>
      <c r="CN64" s="114"/>
      <c r="CO64" s="114"/>
      <c r="CP64" s="114"/>
      <c r="CQ64" s="114"/>
      <c r="CR64" s="114"/>
      <c r="CS64" s="114"/>
      <c r="CT64" s="114"/>
      <c r="CU64" s="114"/>
      <c r="CV64" s="114"/>
      <c r="CW64" s="114"/>
      <c r="CX64" s="114"/>
      <c r="CY64" s="114"/>
      <c r="CZ64" s="114"/>
      <c r="DA64" s="114"/>
      <c r="DB64" s="114"/>
      <c r="DC64" s="114"/>
      <c r="DD64" s="114"/>
      <c r="DE64" s="114"/>
      <c r="DF64" s="114"/>
      <c r="DG64" s="114"/>
      <c r="DH64" s="114"/>
      <c r="DI64" s="114"/>
      <c r="DJ64" s="114"/>
      <c r="DK64" s="114"/>
      <c r="DL64" s="114"/>
      <c r="DM64" s="114"/>
      <c r="DN64" s="114"/>
      <c r="DO64" s="114"/>
      <c r="DP64" s="114"/>
      <c r="DQ64" s="114"/>
      <c r="DR64" s="114"/>
      <c r="DS64" s="76"/>
      <c r="DT64" s="76"/>
    </row>
    <row r="65" spans="1:124" x14ac:dyDescent="0.3">
      <c r="A65" s="115" t="s">
        <v>119</v>
      </c>
      <c r="B65" s="124" t="s">
        <v>120</v>
      </c>
      <c r="C65" s="96"/>
      <c r="D65" s="81"/>
      <c r="E65" s="81"/>
      <c r="F65" s="96"/>
      <c r="G65" s="96"/>
      <c r="H65" s="6"/>
      <c r="I65" s="6"/>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14"/>
      <c r="AT65" s="114"/>
      <c r="AU65" s="114"/>
      <c r="AV65" s="114"/>
      <c r="AW65" s="114"/>
      <c r="AX65" s="114"/>
      <c r="AY65" s="114"/>
      <c r="AZ65" s="114"/>
      <c r="BA65" s="114"/>
      <c r="BB65" s="114"/>
      <c r="BC65" s="114"/>
      <c r="BD65" s="114"/>
      <c r="BE65" s="114"/>
      <c r="BF65" s="114"/>
      <c r="BG65" s="114"/>
      <c r="BH65" s="114"/>
      <c r="BI65" s="114"/>
      <c r="BJ65" s="114"/>
      <c r="BK65" s="114"/>
      <c r="BL65" s="114"/>
      <c r="BM65" s="114"/>
      <c r="BN65" s="114"/>
      <c r="BO65" s="114"/>
      <c r="BP65" s="114"/>
      <c r="BQ65" s="114"/>
      <c r="BR65" s="114"/>
      <c r="BS65" s="114"/>
      <c r="BT65" s="114"/>
      <c r="BU65" s="114"/>
      <c r="BV65" s="114"/>
      <c r="BW65" s="114"/>
      <c r="BX65" s="114"/>
      <c r="BY65" s="114"/>
      <c r="BZ65" s="114"/>
      <c r="CA65" s="114"/>
      <c r="CB65" s="114"/>
      <c r="CC65" s="114"/>
      <c r="CD65" s="114"/>
      <c r="CE65" s="114"/>
      <c r="CF65" s="114"/>
      <c r="CG65" s="114"/>
      <c r="CH65" s="114"/>
      <c r="CI65" s="114"/>
      <c r="CJ65" s="114"/>
      <c r="CK65" s="114"/>
      <c r="CL65" s="114"/>
      <c r="CM65" s="114"/>
      <c r="CN65" s="114"/>
      <c r="CO65" s="114"/>
      <c r="CP65" s="114"/>
      <c r="CQ65" s="114"/>
      <c r="CR65" s="114"/>
      <c r="CS65" s="114"/>
      <c r="CT65" s="114"/>
      <c r="CU65" s="114"/>
      <c r="CV65" s="114"/>
      <c r="CW65" s="114"/>
      <c r="CX65" s="114"/>
      <c r="CY65" s="114"/>
      <c r="CZ65" s="114"/>
      <c r="DA65" s="114"/>
      <c r="DB65" s="114"/>
      <c r="DC65" s="114"/>
      <c r="DD65" s="114"/>
      <c r="DE65" s="114"/>
      <c r="DF65" s="114"/>
      <c r="DG65" s="114"/>
      <c r="DH65" s="114"/>
      <c r="DI65" s="114"/>
      <c r="DJ65" s="114"/>
      <c r="DK65" s="114"/>
      <c r="DL65" s="114"/>
      <c r="DM65" s="114"/>
      <c r="DN65" s="114"/>
      <c r="DO65" s="114"/>
      <c r="DP65" s="114"/>
      <c r="DQ65" s="114"/>
      <c r="DR65" s="114"/>
      <c r="DS65" s="76"/>
      <c r="DT65" s="76"/>
    </row>
    <row r="66" spans="1:124" x14ac:dyDescent="0.3">
      <c r="A66" s="112" t="s">
        <v>121</v>
      </c>
      <c r="B66" s="113" t="s">
        <v>122</v>
      </c>
      <c r="C66" s="81">
        <f>+C67</f>
        <v>0</v>
      </c>
      <c r="D66" s="81">
        <f t="shared" ref="D66:G66" si="16">+D67</f>
        <v>107486610</v>
      </c>
      <c r="E66" s="81">
        <f t="shared" si="16"/>
        <v>105504680</v>
      </c>
      <c r="F66" s="81">
        <f t="shared" si="16"/>
        <v>-26</v>
      </c>
      <c r="G66" s="81">
        <f t="shared" si="16"/>
        <v>0</v>
      </c>
      <c r="H66" s="33"/>
      <c r="I66" s="33"/>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c r="AY66" s="114"/>
      <c r="AZ66" s="114"/>
      <c r="BA66" s="114"/>
      <c r="BB66" s="114"/>
      <c r="BC66" s="114"/>
      <c r="BD66" s="114"/>
      <c r="BE66" s="114"/>
      <c r="BF66" s="114"/>
      <c r="BG66" s="114"/>
      <c r="BH66" s="114"/>
      <c r="BI66" s="114"/>
      <c r="BJ66" s="114"/>
      <c r="BK66" s="114"/>
      <c r="BL66" s="114"/>
      <c r="BM66" s="114"/>
      <c r="BN66" s="114"/>
      <c r="BO66" s="114"/>
      <c r="BP66" s="114"/>
      <c r="BQ66" s="114"/>
      <c r="BR66" s="114"/>
      <c r="BS66" s="114"/>
      <c r="BT66" s="114"/>
      <c r="BU66" s="114"/>
      <c r="BV66" s="114"/>
      <c r="BW66" s="114"/>
      <c r="BX66" s="114"/>
      <c r="BY66" s="114"/>
      <c r="BZ66" s="114"/>
      <c r="CA66" s="114"/>
      <c r="CB66" s="114"/>
      <c r="CC66" s="114"/>
      <c r="CD66" s="114"/>
      <c r="CE66" s="114"/>
      <c r="CF66" s="114"/>
      <c r="CG66" s="114"/>
      <c r="CH66" s="114"/>
      <c r="CI66" s="114"/>
      <c r="CJ66" s="114"/>
      <c r="CK66" s="114"/>
      <c r="CL66" s="114"/>
      <c r="CM66" s="114"/>
      <c r="CN66" s="114"/>
      <c r="CO66" s="114"/>
      <c r="CP66" s="114"/>
      <c r="CQ66" s="114"/>
      <c r="CR66" s="114"/>
      <c r="CS66" s="114"/>
      <c r="CT66" s="114"/>
      <c r="CU66" s="114"/>
      <c r="CV66" s="114"/>
      <c r="CW66" s="114"/>
      <c r="CX66" s="114"/>
      <c r="CY66" s="114"/>
      <c r="CZ66" s="114"/>
      <c r="DA66" s="114"/>
      <c r="DB66" s="114"/>
      <c r="DC66" s="114"/>
      <c r="DD66" s="114"/>
      <c r="DE66" s="114"/>
      <c r="DF66" s="114"/>
      <c r="DG66" s="114"/>
      <c r="DH66" s="114"/>
      <c r="DI66" s="114"/>
      <c r="DJ66" s="114"/>
      <c r="DK66" s="114"/>
      <c r="DL66" s="114"/>
      <c r="DM66" s="114"/>
      <c r="DN66" s="114"/>
      <c r="DO66" s="114"/>
      <c r="DP66" s="114"/>
      <c r="DQ66" s="114"/>
      <c r="DR66" s="114"/>
      <c r="DS66" s="76"/>
      <c r="DT66" s="76"/>
    </row>
    <row r="67" spans="1:124" ht="30" x14ac:dyDescent="0.3">
      <c r="A67" s="112" t="s">
        <v>123</v>
      </c>
      <c r="B67" s="113" t="s">
        <v>124</v>
      </c>
      <c r="C67" s="81">
        <f>+C68+C81</f>
        <v>0</v>
      </c>
      <c r="D67" s="81">
        <f t="shared" ref="D67:G67" si="17">+D68+D81</f>
        <v>107486610</v>
      </c>
      <c r="E67" s="81">
        <f t="shared" si="17"/>
        <v>105504680</v>
      </c>
      <c r="F67" s="81">
        <f t="shared" si="17"/>
        <v>-26</v>
      </c>
      <c r="G67" s="81">
        <f t="shared" si="17"/>
        <v>0</v>
      </c>
      <c r="H67" s="33"/>
      <c r="I67" s="33"/>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4"/>
      <c r="AZ67" s="114"/>
      <c r="BA67" s="114"/>
      <c r="BB67" s="114"/>
      <c r="BC67" s="114"/>
      <c r="BD67" s="114"/>
      <c r="BE67" s="114"/>
      <c r="BF67" s="114"/>
      <c r="BG67" s="114"/>
      <c r="BH67" s="114"/>
      <c r="BI67" s="114"/>
      <c r="BJ67" s="114"/>
      <c r="BK67" s="114"/>
      <c r="BL67" s="114"/>
      <c r="BM67" s="114"/>
      <c r="BN67" s="114"/>
      <c r="BO67" s="114"/>
      <c r="BP67" s="114"/>
      <c r="BQ67" s="114"/>
      <c r="BR67" s="114"/>
      <c r="BS67" s="114"/>
      <c r="BT67" s="114"/>
      <c r="BU67" s="114"/>
      <c r="BV67" s="114"/>
      <c r="BW67" s="114"/>
      <c r="BX67" s="114"/>
      <c r="BY67" s="114"/>
      <c r="BZ67" s="114"/>
      <c r="CA67" s="114"/>
      <c r="CB67" s="114"/>
      <c r="CC67" s="114"/>
      <c r="CD67" s="114"/>
      <c r="CE67" s="114"/>
      <c r="CF67" s="114"/>
      <c r="CG67" s="114"/>
      <c r="CH67" s="114"/>
      <c r="CI67" s="114"/>
      <c r="CJ67" s="114"/>
      <c r="CK67" s="114"/>
      <c r="CL67" s="114"/>
      <c r="CM67" s="114"/>
      <c r="CN67" s="114"/>
      <c r="CO67" s="114"/>
      <c r="CP67" s="114"/>
      <c r="CQ67" s="114"/>
      <c r="CR67" s="114"/>
      <c r="CS67" s="114"/>
      <c r="CT67" s="114"/>
      <c r="CU67" s="114"/>
      <c r="CV67" s="114"/>
      <c r="CW67" s="114"/>
      <c r="CX67" s="114"/>
      <c r="CY67" s="114"/>
      <c r="CZ67" s="114"/>
      <c r="DA67" s="114"/>
      <c r="DB67" s="114"/>
      <c r="DC67" s="114"/>
      <c r="DD67" s="114"/>
      <c r="DE67" s="114"/>
      <c r="DF67" s="114"/>
      <c r="DG67" s="114"/>
      <c r="DH67" s="114"/>
      <c r="DI67" s="114"/>
      <c r="DJ67" s="114"/>
      <c r="DK67" s="114"/>
      <c r="DL67" s="114"/>
      <c r="DM67" s="114"/>
      <c r="DN67" s="114"/>
      <c r="DO67" s="114"/>
      <c r="DP67" s="114"/>
      <c r="DQ67" s="114"/>
      <c r="DR67" s="114"/>
      <c r="DS67" s="76"/>
      <c r="DT67" s="76"/>
    </row>
    <row r="68" spans="1:124" x14ac:dyDescent="0.3">
      <c r="A68" s="112" t="s">
        <v>125</v>
      </c>
      <c r="B68" s="113" t="s">
        <v>126</v>
      </c>
      <c r="C68" s="81">
        <f>C69+C70+C71+C72+C74+C75+C76+C77+C73+C78+C79+C80</f>
        <v>0</v>
      </c>
      <c r="D68" s="81">
        <f t="shared" ref="D68:G68" si="18">D69+D70+D71+D72+D74+D75+D76+D77+D73+D78+D79+D80</f>
        <v>107481910</v>
      </c>
      <c r="E68" s="81">
        <f t="shared" si="18"/>
        <v>105499980</v>
      </c>
      <c r="F68" s="81">
        <f t="shared" si="18"/>
        <v>0</v>
      </c>
      <c r="G68" s="81">
        <f t="shared" si="18"/>
        <v>0</v>
      </c>
      <c r="H68" s="33"/>
      <c r="I68" s="33"/>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14"/>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14"/>
      <c r="CL68" s="114"/>
      <c r="CM68" s="114"/>
      <c r="CN68" s="114"/>
      <c r="CO68" s="114"/>
      <c r="CP68" s="114"/>
      <c r="CQ68" s="114"/>
      <c r="CR68" s="114"/>
      <c r="CS68" s="114"/>
      <c r="CT68" s="114"/>
      <c r="CU68" s="114"/>
      <c r="CV68" s="114"/>
      <c r="CW68" s="114"/>
      <c r="CX68" s="114"/>
      <c r="CY68" s="114"/>
      <c r="CZ68" s="114"/>
      <c r="DA68" s="114"/>
      <c r="DB68" s="114"/>
      <c r="DC68" s="114"/>
      <c r="DD68" s="114"/>
      <c r="DE68" s="114"/>
      <c r="DF68" s="114"/>
      <c r="DG68" s="114"/>
      <c r="DH68" s="114"/>
      <c r="DI68" s="114"/>
      <c r="DJ68" s="114"/>
      <c r="DK68" s="114"/>
      <c r="DL68" s="114"/>
      <c r="DM68" s="114"/>
      <c r="DN68" s="114"/>
      <c r="DO68" s="114"/>
      <c r="DP68" s="114"/>
      <c r="DQ68" s="114"/>
      <c r="DR68" s="114"/>
      <c r="DS68" s="76"/>
      <c r="DT68" s="76"/>
    </row>
    <row r="69" spans="1:124" ht="30" x14ac:dyDescent="0.3">
      <c r="A69" s="115" t="s">
        <v>127</v>
      </c>
      <c r="B69" s="124" t="s">
        <v>128</v>
      </c>
      <c r="C69" s="96"/>
      <c r="D69" s="81"/>
      <c r="E69" s="81"/>
      <c r="F69" s="96"/>
      <c r="G69" s="96"/>
      <c r="H69" s="6"/>
      <c r="I69" s="6"/>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c r="AO69" s="114"/>
      <c r="AP69" s="114"/>
      <c r="AQ69" s="114"/>
      <c r="AR69" s="114"/>
      <c r="AS69" s="114"/>
      <c r="AT69" s="114"/>
      <c r="AU69" s="114"/>
      <c r="AV69" s="114"/>
      <c r="AW69" s="114"/>
      <c r="AX69" s="114"/>
      <c r="AY69" s="114"/>
      <c r="AZ69" s="114"/>
      <c r="BA69" s="114"/>
      <c r="BB69" s="114"/>
      <c r="BC69" s="114"/>
      <c r="BD69" s="114"/>
      <c r="BE69" s="114"/>
      <c r="BF69" s="114"/>
      <c r="BG69" s="114"/>
      <c r="BH69" s="114"/>
      <c r="BI69" s="114"/>
      <c r="BJ69" s="114"/>
      <c r="BK69" s="114"/>
      <c r="BL69" s="114"/>
      <c r="BM69" s="114"/>
      <c r="BN69" s="114"/>
      <c r="BO69" s="114"/>
      <c r="BP69" s="114"/>
      <c r="BQ69" s="114"/>
      <c r="BR69" s="114"/>
      <c r="BS69" s="114"/>
      <c r="BT69" s="114"/>
      <c r="BU69" s="114"/>
      <c r="BV69" s="114"/>
      <c r="BW69" s="114"/>
      <c r="BX69" s="114"/>
      <c r="BY69" s="114"/>
      <c r="BZ69" s="114"/>
      <c r="CA69" s="114"/>
      <c r="CB69" s="114"/>
      <c r="CC69" s="114"/>
      <c r="CD69" s="114"/>
      <c r="CE69" s="114"/>
      <c r="CF69" s="114"/>
      <c r="CG69" s="114"/>
      <c r="CH69" s="114"/>
      <c r="CI69" s="114"/>
      <c r="CJ69" s="114"/>
      <c r="CK69" s="114"/>
      <c r="CL69" s="114"/>
      <c r="CM69" s="114"/>
      <c r="CN69" s="114"/>
      <c r="CO69" s="114"/>
      <c r="CP69" s="114"/>
      <c r="CQ69" s="114"/>
      <c r="CR69" s="114"/>
      <c r="CS69" s="114"/>
      <c r="CT69" s="114"/>
      <c r="CU69" s="114"/>
      <c r="CV69" s="114"/>
      <c r="CW69" s="114"/>
      <c r="CX69" s="114"/>
      <c r="CY69" s="114"/>
      <c r="CZ69" s="114"/>
      <c r="DA69" s="114"/>
      <c r="DB69" s="114"/>
      <c r="DC69" s="114"/>
      <c r="DD69" s="114"/>
      <c r="DE69" s="114"/>
      <c r="DF69" s="114"/>
      <c r="DG69" s="114"/>
      <c r="DH69" s="114"/>
      <c r="DI69" s="114"/>
      <c r="DJ69" s="114"/>
      <c r="DK69" s="114"/>
      <c r="DL69" s="114"/>
      <c r="DM69" s="114"/>
      <c r="DN69" s="114"/>
      <c r="DO69" s="114"/>
      <c r="DP69" s="114"/>
      <c r="DQ69" s="114"/>
      <c r="DR69" s="114"/>
      <c r="DS69" s="76"/>
      <c r="DT69" s="76"/>
    </row>
    <row r="70" spans="1:124" ht="45" x14ac:dyDescent="0.3">
      <c r="A70" s="115" t="s">
        <v>129</v>
      </c>
      <c r="B70" s="124" t="s">
        <v>130</v>
      </c>
      <c r="C70" s="96"/>
      <c r="D70" s="81"/>
      <c r="E70" s="81"/>
      <c r="F70" s="96"/>
      <c r="G70" s="96"/>
      <c r="H70" s="6"/>
      <c r="I70" s="6"/>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c r="AO70" s="114"/>
      <c r="AP70" s="114"/>
      <c r="AQ70" s="114"/>
      <c r="AR70" s="114"/>
      <c r="AS70" s="114"/>
      <c r="AT70" s="114"/>
      <c r="AU70" s="114"/>
      <c r="AV70" s="114"/>
      <c r="AW70" s="114"/>
      <c r="AX70" s="114"/>
      <c r="AY70" s="114"/>
      <c r="AZ70" s="114"/>
      <c r="BA70" s="114"/>
      <c r="BB70" s="114"/>
      <c r="BC70" s="114"/>
      <c r="BD70" s="114"/>
      <c r="BE70" s="114"/>
      <c r="BF70" s="114"/>
      <c r="BG70" s="114"/>
      <c r="BH70" s="114"/>
      <c r="BI70" s="114"/>
      <c r="BJ70" s="114"/>
      <c r="BK70" s="114"/>
      <c r="BL70" s="114"/>
      <c r="BM70" s="114"/>
      <c r="BN70" s="114"/>
      <c r="BO70" s="114"/>
      <c r="BP70" s="114"/>
      <c r="BQ70" s="114"/>
      <c r="BR70" s="114"/>
      <c r="BS70" s="114"/>
      <c r="BT70" s="114"/>
      <c r="BU70" s="114"/>
      <c r="BV70" s="114"/>
      <c r="BW70" s="114"/>
      <c r="BX70" s="114"/>
      <c r="BY70" s="114"/>
      <c r="BZ70" s="114"/>
      <c r="CA70" s="114"/>
      <c r="CB70" s="114"/>
      <c r="CC70" s="114"/>
      <c r="CD70" s="114"/>
      <c r="CE70" s="114"/>
      <c r="CF70" s="114"/>
      <c r="CG70" s="114"/>
      <c r="CH70" s="114"/>
      <c r="CI70" s="114"/>
      <c r="CJ70" s="114"/>
      <c r="CK70" s="114"/>
      <c r="CL70" s="114"/>
      <c r="CM70" s="114"/>
      <c r="CN70" s="114"/>
      <c r="CO70" s="114"/>
      <c r="CP70" s="114"/>
      <c r="CQ70" s="114"/>
      <c r="CR70" s="114"/>
      <c r="CS70" s="114"/>
      <c r="CT70" s="114"/>
      <c r="CU70" s="114"/>
      <c r="CV70" s="114"/>
      <c r="CW70" s="114"/>
      <c r="CX70" s="114"/>
      <c r="CY70" s="114"/>
      <c r="CZ70" s="114"/>
      <c r="DA70" s="114"/>
      <c r="DB70" s="114"/>
      <c r="DC70" s="114"/>
      <c r="DD70" s="114"/>
      <c r="DE70" s="114"/>
      <c r="DF70" s="114"/>
      <c r="DG70" s="114"/>
      <c r="DH70" s="114"/>
      <c r="DI70" s="114"/>
      <c r="DJ70" s="114"/>
      <c r="DK70" s="114"/>
      <c r="DL70" s="114"/>
      <c r="DM70" s="114"/>
      <c r="DN70" s="114"/>
      <c r="DO70" s="114"/>
      <c r="DP70" s="114"/>
      <c r="DQ70" s="114"/>
      <c r="DR70" s="114"/>
      <c r="DS70" s="76"/>
      <c r="DT70" s="76"/>
    </row>
    <row r="71" spans="1:124" ht="30" x14ac:dyDescent="0.3">
      <c r="A71" s="125" t="s">
        <v>131</v>
      </c>
      <c r="B71" s="124" t="s">
        <v>132</v>
      </c>
      <c r="C71" s="96"/>
      <c r="D71" s="81">
        <v>77431200</v>
      </c>
      <c r="E71" s="81">
        <v>77431200</v>
      </c>
      <c r="F71" s="96"/>
      <c r="G71" s="96"/>
      <c r="H71" s="6"/>
      <c r="I71" s="6"/>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c r="AO71" s="114"/>
      <c r="AP71" s="114"/>
      <c r="AQ71" s="114"/>
      <c r="AR71" s="114"/>
      <c r="AS71" s="114"/>
      <c r="AT71" s="114"/>
      <c r="AU71" s="114"/>
      <c r="AV71" s="114"/>
      <c r="AW71" s="114"/>
      <c r="AX71" s="114"/>
      <c r="AY71" s="114"/>
      <c r="AZ71" s="114"/>
      <c r="BA71" s="114"/>
      <c r="BB71" s="114"/>
      <c r="BC71" s="114"/>
      <c r="BD71" s="114"/>
      <c r="BE71" s="114"/>
      <c r="BF71" s="114"/>
      <c r="BG71" s="114"/>
      <c r="BH71" s="114"/>
      <c r="BI71" s="114"/>
      <c r="BJ71" s="114"/>
      <c r="BK71" s="114"/>
      <c r="BL71" s="114"/>
      <c r="BM71" s="114"/>
      <c r="BN71" s="114"/>
      <c r="BO71" s="114"/>
      <c r="BP71" s="114"/>
      <c r="BQ71" s="114"/>
      <c r="BR71" s="114"/>
      <c r="BS71" s="114"/>
      <c r="BT71" s="114"/>
      <c r="BU71" s="114"/>
      <c r="BV71" s="114"/>
      <c r="BW71" s="114"/>
      <c r="BX71" s="114"/>
      <c r="BY71" s="114"/>
      <c r="BZ71" s="114"/>
      <c r="CA71" s="114"/>
      <c r="CB71" s="114"/>
      <c r="CC71" s="114"/>
      <c r="CD71" s="114"/>
      <c r="CE71" s="114"/>
      <c r="CF71" s="114"/>
      <c r="CG71" s="114"/>
      <c r="CH71" s="114"/>
      <c r="CI71" s="114"/>
      <c r="CJ71" s="114"/>
      <c r="CK71" s="114"/>
      <c r="CL71" s="114"/>
      <c r="CM71" s="114"/>
      <c r="CN71" s="114"/>
      <c r="CO71" s="114"/>
      <c r="CP71" s="114"/>
      <c r="CQ71" s="114"/>
      <c r="CR71" s="114"/>
      <c r="CS71" s="114"/>
      <c r="CT71" s="114"/>
      <c r="CU71" s="114"/>
      <c r="CV71" s="114"/>
      <c r="CW71" s="114"/>
      <c r="CX71" s="114"/>
      <c r="CY71" s="114"/>
      <c r="CZ71" s="114"/>
      <c r="DA71" s="114"/>
      <c r="DB71" s="114"/>
      <c r="DC71" s="114"/>
      <c r="DD71" s="114"/>
      <c r="DE71" s="114"/>
      <c r="DF71" s="114"/>
      <c r="DG71" s="114"/>
      <c r="DH71" s="114"/>
      <c r="DI71" s="114"/>
      <c r="DJ71" s="114"/>
      <c r="DK71" s="114"/>
      <c r="DL71" s="114"/>
      <c r="DM71" s="114"/>
      <c r="DN71" s="114"/>
      <c r="DO71" s="114"/>
      <c r="DP71" s="114"/>
      <c r="DQ71" s="114"/>
      <c r="DR71" s="114"/>
      <c r="DS71" s="76"/>
      <c r="DT71" s="76"/>
    </row>
    <row r="72" spans="1:124" ht="30" x14ac:dyDescent="0.3">
      <c r="A72" s="115" t="s">
        <v>133</v>
      </c>
      <c r="B72" s="126" t="s">
        <v>134</v>
      </c>
      <c r="C72" s="96"/>
      <c r="D72" s="81"/>
      <c r="E72" s="81"/>
      <c r="F72" s="96"/>
      <c r="G72" s="96"/>
      <c r="H72" s="6"/>
      <c r="I72" s="6"/>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c r="AO72" s="114"/>
      <c r="AP72" s="114"/>
      <c r="AQ72" s="114"/>
      <c r="AR72" s="114"/>
      <c r="AS72" s="114"/>
      <c r="AT72" s="114"/>
      <c r="AU72" s="114"/>
      <c r="AV72" s="114"/>
      <c r="AW72" s="114"/>
      <c r="AX72" s="114"/>
      <c r="AY72" s="114"/>
      <c r="AZ72" s="114"/>
      <c r="BA72" s="114"/>
      <c r="BB72" s="114"/>
      <c r="BC72" s="114"/>
      <c r="BD72" s="114"/>
      <c r="BE72" s="114"/>
      <c r="BF72" s="114"/>
      <c r="BG72" s="114"/>
      <c r="BH72" s="114"/>
      <c r="BI72" s="114"/>
      <c r="BJ72" s="114"/>
      <c r="BK72" s="114"/>
      <c r="BL72" s="114"/>
      <c r="BM72" s="114"/>
      <c r="BN72" s="114"/>
      <c r="BO72" s="114"/>
      <c r="BP72" s="114"/>
      <c r="BQ72" s="114"/>
      <c r="BR72" s="114"/>
      <c r="BS72" s="114"/>
      <c r="BT72" s="114"/>
      <c r="BU72" s="114"/>
      <c r="BV72" s="114"/>
      <c r="BW72" s="114"/>
      <c r="BX72" s="114"/>
      <c r="BY72" s="114"/>
      <c r="BZ72" s="114"/>
      <c r="CA72" s="114"/>
      <c r="CB72" s="114"/>
      <c r="CC72" s="114"/>
      <c r="CD72" s="114"/>
      <c r="CE72" s="114"/>
      <c r="CF72" s="114"/>
      <c r="CG72" s="114"/>
      <c r="CH72" s="114"/>
      <c r="CI72" s="114"/>
      <c r="CJ72" s="114"/>
      <c r="CK72" s="114"/>
      <c r="CL72" s="114"/>
      <c r="CM72" s="114"/>
      <c r="CN72" s="114"/>
      <c r="CO72" s="114"/>
      <c r="CP72" s="114"/>
      <c r="CQ72" s="114"/>
      <c r="CR72" s="114"/>
      <c r="CS72" s="114"/>
      <c r="CT72" s="114"/>
      <c r="CU72" s="114"/>
      <c r="CV72" s="114"/>
      <c r="CW72" s="114"/>
      <c r="CX72" s="114"/>
      <c r="CY72" s="114"/>
      <c r="CZ72" s="114"/>
      <c r="DA72" s="114"/>
      <c r="DB72" s="114"/>
      <c r="DC72" s="114"/>
      <c r="DD72" s="114"/>
      <c r="DE72" s="114"/>
      <c r="DF72" s="114"/>
      <c r="DG72" s="114"/>
      <c r="DH72" s="114"/>
      <c r="DI72" s="114"/>
      <c r="DJ72" s="114"/>
      <c r="DK72" s="114"/>
      <c r="DL72" s="114"/>
      <c r="DM72" s="114"/>
      <c r="DN72" s="114"/>
      <c r="DO72" s="114"/>
      <c r="DP72" s="114"/>
      <c r="DQ72" s="114"/>
      <c r="DR72" s="114"/>
      <c r="DS72" s="76"/>
      <c r="DT72" s="76"/>
    </row>
    <row r="73" spans="1:124" x14ac:dyDescent="0.3">
      <c r="A73" s="115" t="s">
        <v>135</v>
      </c>
      <c r="B73" s="126" t="s">
        <v>136</v>
      </c>
      <c r="C73" s="96"/>
      <c r="D73" s="81"/>
      <c r="E73" s="81"/>
      <c r="F73" s="96"/>
      <c r="G73" s="96"/>
      <c r="H73" s="6"/>
      <c r="I73" s="6"/>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114"/>
      <c r="BA73" s="114"/>
      <c r="BB73" s="114"/>
      <c r="BC73" s="114"/>
      <c r="BD73" s="114"/>
      <c r="BE73" s="114"/>
      <c r="BF73" s="114"/>
      <c r="BG73" s="114"/>
      <c r="BH73" s="114"/>
      <c r="BI73" s="114"/>
      <c r="BJ73" s="114"/>
      <c r="BK73" s="114"/>
      <c r="BL73" s="114"/>
      <c r="BM73" s="114"/>
      <c r="BN73" s="114"/>
      <c r="BO73" s="114"/>
      <c r="BP73" s="114"/>
      <c r="BQ73" s="114"/>
      <c r="BR73" s="114"/>
      <c r="BS73" s="114"/>
      <c r="BT73" s="114"/>
      <c r="BU73" s="114"/>
      <c r="BV73" s="114"/>
      <c r="BW73" s="114"/>
      <c r="BX73" s="114"/>
      <c r="BY73" s="114"/>
      <c r="BZ73" s="114"/>
      <c r="CA73" s="114"/>
      <c r="CB73" s="114"/>
      <c r="CC73" s="114"/>
      <c r="CD73" s="114"/>
      <c r="CE73" s="114"/>
      <c r="CF73" s="114"/>
      <c r="CG73" s="114"/>
      <c r="CH73" s="114"/>
      <c r="CI73" s="114"/>
      <c r="CJ73" s="114"/>
      <c r="CK73" s="114"/>
      <c r="CL73" s="114"/>
      <c r="CM73" s="114"/>
      <c r="CN73" s="114"/>
      <c r="CO73" s="114"/>
      <c r="CP73" s="114"/>
      <c r="CQ73" s="114"/>
      <c r="CR73" s="114"/>
      <c r="CS73" s="114"/>
      <c r="CT73" s="114"/>
      <c r="CU73" s="114"/>
      <c r="CV73" s="114"/>
      <c r="CW73" s="114"/>
      <c r="CX73" s="114"/>
      <c r="CY73" s="114"/>
      <c r="CZ73" s="114"/>
      <c r="DA73" s="114"/>
      <c r="DB73" s="114"/>
      <c r="DC73" s="114"/>
      <c r="DD73" s="114"/>
      <c r="DE73" s="114"/>
      <c r="DF73" s="114"/>
      <c r="DG73" s="114"/>
      <c r="DH73" s="114"/>
      <c r="DI73" s="114"/>
      <c r="DJ73" s="114"/>
      <c r="DK73" s="114"/>
      <c r="DL73" s="114"/>
      <c r="DM73" s="114"/>
      <c r="DN73" s="114"/>
      <c r="DO73" s="114"/>
      <c r="DP73" s="114"/>
      <c r="DQ73" s="114"/>
      <c r="DR73" s="114"/>
      <c r="DS73" s="76"/>
      <c r="DT73" s="76"/>
    </row>
    <row r="74" spans="1:124" ht="30" x14ac:dyDescent="0.3">
      <c r="A74" s="115" t="s">
        <v>137</v>
      </c>
      <c r="B74" s="126" t="s">
        <v>138</v>
      </c>
      <c r="C74" s="96"/>
      <c r="D74" s="81"/>
      <c r="E74" s="81"/>
      <c r="F74" s="96"/>
      <c r="G74" s="96"/>
      <c r="H74" s="6"/>
      <c r="I74" s="6"/>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4"/>
      <c r="BR74" s="114"/>
      <c r="BS74" s="114"/>
      <c r="BT74" s="114"/>
      <c r="BU74" s="114"/>
      <c r="BV74" s="114"/>
      <c r="BW74" s="114"/>
      <c r="BX74" s="114"/>
      <c r="BY74" s="114"/>
      <c r="BZ74" s="114"/>
      <c r="CA74" s="114"/>
      <c r="CB74" s="114"/>
      <c r="CC74" s="114"/>
      <c r="CD74" s="114"/>
      <c r="CE74" s="114"/>
      <c r="CF74" s="114"/>
      <c r="CG74" s="114"/>
      <c r="CH74" s="114"/>
      <c r="CI74" s="114"/>
      <c r="CJ74" s="114"/>
      <c r="CK74" s="114"/>
      <c r="CL74" s="114"/>
      <c r="CM74" s="114"/>
      <c r="CN74" s="114"/>
      <c r="CO74" s="114"/>
      <c r="CP74" s="114"/>
      <c r="CQ74" s="114"/>
      <c r="CR74" s="114"/>
      <c r="CS74" s="114"/>
      <c r="CT74" s="114"/>
      <c r="CU74" s="114"/>
      <c r="CV74" s="114"/>
      <c r="CW74" s="114"/>
      <c r="CX74" s="114"/>
      <c r="CY74" s="114"/>
      <c r="CZ74" s="114"/>
      <c r="DA74" s="114"/>
      <c r="DB74" s="114"/>
      <c r="DC74" s="114"/>
      <c r="DD74" s="114"/>
      <c r="DE74" s="114"/>
      <c r="DF74" s="114"/>
      <c r="DG74" s="114"/>
      <c r="DH74" s="114"/>
      <c r="DI74" s="114"/>
      <c r="DJ74" s="114"/>
      <c r="DK74" s="114"/>
      <c r="DL74" s="114"/>
      <c r="DM74" s="114"/>
      <c r="DN74" s="114"/>
      <c r="DO74" s="114"/>
      <c r="DP74" s="114"/>
      <c r="DQ74" s="114"/>
      <c r="DR74" s="114"/>
      <c r="DS74" s="76"/>
      <c r="DT74" s="76"/>
    </row>
    <row r="75" spans="1:124" ht="30" x14ac:dyDescent="0.3">
      <c r="A75" s="115" t="s">
        <v>139</v>
      </c>
      <c r="B75" s="126" t="s">
        <v>140</v>
      </c>
      <c r="C75" s="96"/>
      <c r="D75" s="81"/>
      <c r="E75" s="81"/>
      <c r="F75" s="96"/>
      <c r="G75" s="96"/>
      <c r="H75" s="6"/>
      <c r="I75" s="6"/>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14"/>
      <c r="BG75" s="114"/>
      <c r="BH75" s="114"/>
      <c r="BI75" s="114"/>
      <c r="BJ75" s="114"/>
      <c r="BK75" s="114"/>
      <c r="BL75" s="114"/>
      <c r="BM75" s="114"/>
      <c r="BN75" s="114"/>
      <c r="BO75" s="114"/>
      <c r="BP75" s="114"/>
      <c r="BQ75" s="114"/>
      <c r="BR75" s="114"/>
      <c r="BS75" s="114"/>
      <c r="BT75" s="114"/>
      <c r="BU75" s="114"/>
      <c r="BV75" s="114"/>
      <c r="BW75" s="114"/>
      <c r="BX75" s="114"/>
      <c r="BY75" s="114"/>
      <c r="BZ75" s="114"/>
      <c r="CA75" s="114"/>
      <c r="CB75" s="114"/>
      <c r="CC75" s="114"/>
      <c r="CD75" s="114"/>
      <c r="CE75" s="114"/>
      <c r="CF75" s="114"/>
      <c r="CG75" s="114"/>
      <c r="CH75" s="114"/>
      <c r="CI75" s="114"/>
      <c r="CJ75" s="114"/>
      <c r="CK75" s="114"/>
      <c r="CL75" s="114"/>
      <c r="CM75" s="114"/>
      <c r="CN75" s="114"/>
      <c r="CO75" s="114"/>
      <c r="CP75" s="114"/>
      <c r="CQ75" s="114"/>
      <c r="CR75" s="114"/>
      <c r="CS75" s="114"/>
      <c r="CT75" s="114"/>
      <c r="CU75" s="114"/>
      <c r="CV75" s="114"/>
      <c r="CW75" s="114"/>
      <c r="CX75" s="114"/>
      <c r="CY75" s="114"/>
      <c r="CZ75" s="114"/>
      <c r="DA75" s="114"/>
      <c r="DB75" s="114"/>
      <c r="DC75" s="114"/>
      <c r="DD75" s="114"/>
      <c r="DE75" s="114"/>
      <c r="DF75" s="114"/>
      <c r="DG75" s="114"/>
      <c r="DH75" s="114"/>
      <c r="DI75" s="114"/>
      <c r="DJ75" s="114"/>
      <c r="DK75" s="114"/>
      <c r="DL75" s="114"/>
      <c r="DM75" s="114"/>
      <c r="DN75" s="114"/>
      <c r="DO75" s="114"/>
      <c r="DP75" s="114"/>
      <c r="DQ75" s="114"/>
      <c r="DR75" s="114"/>
      <c r="DS75" s="76"/>
      <c r="DT75" s="76"/>
    </row>
    <row r="76" spans="1:124" ht="30" x14ac:dyDescent="0.3">
      <c r="A76" s="115" t="s">
        <v>141</v>
      </c>
      <c r="B76" s="126" t="s">
        <v>142</v>
      </c>
      <c r="C76" s="96"/>
      <c r="D76" s="81"/>
      <c r="E76" s="81"/>
      <c r="F76" s="96"/>
      <c r="G76" s="96"/>
      <c r="H76" s="6"/>
      <c r="I76" s="6"/>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c r="AO76" s="114"/>
      <c r="AP76" s="114"/>
      <c r="AQ76" s="114"/>
      <c r="AR76" s="114"/>
      <c r="AS76" s="114"/>
      <c r="AT76" s="114"/>
      <c r="AU76" s="114"/>
      <c r="AV76" s="114"/>
      <c r="AW76" s="114"/>
      <c r="AX76" s="114"/>
      <c r="AY76" s="114"/>
      <c r="AZ76" s="114"/>
      <c r="BA76" s="114"/>
      <c r="BB76" s="114"/>
      <c r="BC76" s="114"/>
      <c r="BD76" s="114"/>
      <c r="BE76" s="114"/>
      <c r="BF76" s="114"/>
      <c r="BG76" s="114"/>
      <c r="BH76" s="114"/>
      <c r="BI76" s="114"/>
      <c r="BJ76" s="114"/>
      <c r="BK76" s="114"/>
      <c r="BL76" s="114"/>
      <c r="BM76" s="114"/>
      <c r="BN76" s="114"/>
      <c r="BO76" s="114"/>
      <c r="BP76" s="114"/>
      <c r="BQ76" s="114"/>
      <c r="BR76" s="114"/>
      <c r="BS76" s="114"/>
      <c r="BT76" s="114"/>
      <c r="BU76" s="114"/>
      <c r="BV76" s="114"/>
      <c r="BW76" s="114"/>
      <c r="BX76" s="114"/>
      <c r="BY76" s="114"/>
      <c r="BZ76" s="114"/>
      <c r="CA76" s="114"/>
      <c r="CB76" s="114"/>
      <c r="CC76" s="114"/>
      <c r="CD76" s="114"/>
      <c r="CE76" s="114"/>
      <c r="CF76" s="114"/>
      <c r="CG76" s="114"/>
      <c r="CH76" s="114"/>
      <c r="CI76" s="114"/>
      <c r="CJ76" s="114"/>
      <c r="CK76" s="114"/>
      <c r="CL76" s="114"/>
      <c r="CM76" s="114"/>
      <c r="CN76" s="114"/>
      <c r="CO76" s="114"/>
      <c r="CP76" s="114"/>
      <c r="CQ76" s="114"/>
      <c r="CR76" s="114"/>
      <c r="CS76" s="114"/>
      <c r="CT76" s="114"/>
      <c r="CU76" s="114"/>
      <c r="CV76" s="114"/>
      <c r="CW76" s="114"/>
      <c r="CX76" s="114"/>
      <c r="CY76" s="114"/>
      <c r="CZ76" s="114"/>
      <c r="DA76" s="114"/>
      <c r="DB76" s="114"/>
      <c r="DC76" s="114"/>
      <c r="DD76" s="114"/>
      <c r="DE76" s="114"/>
      <c r="DF76" s="114"/>
      <c r="DG76" s="114"/>
      <c r="DH76" s="114"/>
      <c r="DI76" s="114"/>
      <c r="DJ76" s="114"/>
      <c r="DK76" s="114"/>
      <c r="DL76" s="114"/>
      <c r="DM76" s="114"/>
      <c r="DN76" s="114"/>
      <c r="DO76" s="114"/>
      <c r="DP76" s="114"/>
      <c r="DQ76" s="114"/>
      <c r="DR76" s="114"/>
      <c r="DS76" s="76"/>
      <c r="DT76" s="76"/>
    </row>
    <row r="77" spans="1:124" ht="75" x14ac:dyDescent="0.3">
      <c r="A77" s="115" t="s">
        <v>143</v>
      </c>
      <c r="B77" s="126" t="s">
        <v>144</v>
      </c>
      <c r="C77" s="96"/>
      <c r="D77" s="81"/>
      <c r="E77" s="81"/>
      <c r="F77" s="96"/>
      <c r="G77" s="96"/>
      <c r="H77" s="6"/>
      <c r="I77" s="6"/>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c r="AO77" s="114"/>
      <c r="AP77" s="114"/>
      <c r="AQ77" s="114"/>
      <c r="AR77" s="114"/>
      <c r="AS77" s="114"/>
      <c r="AT77" s="114"/>
      <c r="AU77" s="114"/>
      <c r="AV77" s="114"/>
      <c r="AW77" s="114"/>
      <c r="AX77" s="114"/>
      <c r="AY77" s="114"/>
      <c r="AZ77" s="114"/>
      <c r="BA77" s="114"/>
      <c r="BB77" s="114"/>
      <c r="BC77" s="114"/>
      <c r="BD77" s="114"/>
      <c r="BE77" s="114"/>
      <c r="BF77" s="114"/>
      <c r="BG77" s="114"/>
      <c r="BH77" s="114"/>
      <c r="BI77" s="114"/>
      <c r="BJ77" s="114"/>
      <c r="BK77" s="114"/>
      <c r="BL77" s="114"/>
      <c r="BM77" s="114"/>
      <c r="BN77" s="114"/>
      <c r="BO77" s="114"/>
      <c r="BP77" s="114"/>
      <c r="BQ77" s="114"/>
      <c r="BR77" s="114"/>
      <c r="BS77" s="114"/>
      <c r="BT77" s="114"/>
      <c r="BU77" s="114"/>
      <c r="BV77" s="114"/>
      <c r="BW77" s="114"/>
      <c r="BX77" s="114"/>
      <c r="BY77" s="114"/>
      <c r="BZ77" s="114"/>
      <c r="CA77" s="114"/>
      <c r="CB77" s="114"/>
      <c r="CC77" s="114"/>
      <c r="CD77" s="114"/>
      <c r="CE77" s="114"/>
      <c r="CF77" s="114"/>
      <c r="CG77" s="114"/>
      <c r="CH77" s="114"/>
      <c r="CI77" s="114"/>
      <c r="CJ77" s="114"/>
      <c r="CK77" s="114"/>
      <c r="CL77" s="114"/>
      <c r="CM77" s="114"/>
      <c r="CN77" s="114"/>
      <c r="CO77" s="114"/>
      <c r="CP77" s="114"/>
      <c r="CQ77" s="114"/>
      <c r="CR77" s="114"/>
      <c r="CS77" s="114"/>
      <c r="CT77" s="114"/>
      <c r="CU77" s="114"/>
      <c r="CV77" s="114"/>
      <c r="CW77" s="114"/>
      <c r="CX77" s="114"/>
      <c r="CY77" s="114"/>
      <c r="CZ77" s="114"/>
      <c r="DA77" s="114"/>
      <c r="DB77" s="114"/>
      <c r="DC77" s="114"/>
      <c r="DD77" s="114"/>
      <c r="DE77" s="114"/>
      <c r="DF77" s="114"/>
      <c r="DG77" s="114"/>
      <c r="DH77" s="114"/>
      <c r="DI77" s="114"/>
      <c r="DJ77" s="114"/>
      <c r="DK77" s="114"/>
      <c r="DL77" s="114"/>
      <c r="DM77" s="114"/>
      <c r="DN77" s="114"/>
      <c r="DO77" s="114"/>
      <c r="DP77" s="114"/>
      <c r="DQ77" s="114"/>
      <c r="DR77" s="114"/>
      <c r="DS77" s="76"/>
      <c r="DT77" s="76"/>
    </row>
    <row r="78" spans="1:124" ht="30" x14ac:dyDescent="0.3">
      <c r="A78" s="115" t="s">
        <v>145</v>
      </c>
      <c r="B78" s="126" t="s">
        <v>146</v>
      </c>
      <c r="C78" s="96"/>
      <c r="D78" s="81">
        <v>9046710</v>
      </c>
      <c r="E78" s="81">
        <v>7064780</v>
      </c>
      <c r="F78" s="96"/>
      <c r="G78" s="96"/>
      <c r="H78" s="6"/>
      <c r="I78" s="6"/>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14"/>
      <c r="CW78" s="114"/>
      <c r="CX78" s="114"/>
      <c r="CY78" s="114"/>
      <c r="CZ78" s="114"/>
      <c r="DA78" s="114"/>
      <c r="DB78" s="114"/>
      <c r="DC78" s="114"/>
      <c r="DD78" s="114"/>
      <c r="DE78" s="114"/>
      <c r="DF78" s="114"/>
      <c r="DG78" s="114"/>
      <c r="DH78" s="114"/>
      <c r="DI78" s="114"/>
      <c r="DJ78" s="114"/>
      <c r="DK78" s="114"/>
      <c r="DL78" s="114"/>
      <c r="DM78" s="114"/>
      <c r="DN78" s="114"/>
      <c r="DO78" s="114"/>
      <c r="DP78" s="114"/>
      <c r="DQ78" s="114"/>
      <c r="DR78" s="114"/>
      <c r="DS78" s="76"/>
      <c r="DT78" s="76"/>
    </row>
    <row r="79" spans="1:124" ht="30" x14ac:dyDescent="0.3">
      <c r="A79" s="115" t="s">
        <v>147</v>
      </c>
      <c r="B79" s="126" t="s">
        <v>148</v>
      </c>
      <c r="C79" s="96"/>
      <c r="D79" s="81"/>
      <c r="E79" s="81"/>
      <c r="F79" s="96"/>
      <c r="G79" s="96"/>
      <c r="H79" s="6"/>
      <c r="I79" s="6"/>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c r="CI79" s="114"/>
      <c r="CJ79" s="114"/>
      <c r="CK79" s="114"/>
      <c r="CL79" s="114"/>
      <c r="CM79" s="114"/>
      <c r="CN79" s="114"/>
      <c r="CO79" s="114"/>
      <c r="CP79" s="114"/>
      <c r="CQ79" s="114"/>
      <c r="CR79" s="114"/>
      <c r="CS79" s="114"/>
      <c r="CT79" s="114"/>
      <c r="CU79" s="114"/>
      <c r="CV79" s="114"/>
      <c r="CW79" s="114"/>
      <c r="CX79" s="114"/>
      <c r="CY79" s="114"/>
      <c r="CZ79" s="114"/>
      <c r="DA79" s="114"/>
      <c r="DB79" s="114"/>
      <c r="DC79" s="114"/>
      <c r="DD79" s="114"/>
      <c r="DE79" s="114"/>
      <c r="DF79" s="114"/>
      <c r="DG79" s="114"/>
      <c r="DH79" s="114"/>
      <c r="DI79" s="114"/>
      <c r="DJ79" s="114"/>
      <c r="DK79" s="114"/>
      <c r="DL79" s="114"/>
      <c r="DM79" s="114"/>
      <c r="DN79" s="114"/>
      <c r="DO79" s="114"/>
      <c r="DP79" s="114"/>
      <c r="DQ79" s="114"/>
      <c r="DR79" s="114"/>
      <c r="DS79" s="76"/>
      <c r="DT79" s="76"/>
    </row>
    <row r="80" spans="1:124" ht="75" x14ac:dyDescent="0.3">
      <c r="A80" s="115" t="s">
        <v>149</v>
      </c>
      <c r="B80" s="126" t="s">
        <v>150</v>
      </c>
      <c r="C80" s="96"/>
      <c r="D80" s="81">
        <v>21004000</v>
      </c>
      <c r="E80" s="81">
        <v>21004000</v>
      </c>
      <c r="F80" s="96"/>
      <c r="G80" s="96"/>
      <c r="H80" s="6"/>
      <c r="I80" s="6"/>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c r="AO80" s="114"/>
      <c r="AP80" s="114"/>
      <c r="AQ80" s="114"/>
      <c r="AR80" s="114"/>
      <c r="AS80" s="114"/>
      <c r="AT80" s="114"/>
      <c r="AU80" s="114"/>
      <c r="AV80" s="114"/>
      <c r="AW80" s="114"/>
      <c r="AX80" s="114"/>
      <c r="AY80" s="114"/>
      <c r="AZ80" s="114"/>
      <c r="BA80" s="114"/>
      <c r="BB80" s="114"/>
      <c r="BC80" s="114"/>
      <c r="BD80" s="114"/>
      <c r="BE80" s="114"/>
      <c r="BF80" s="114"/>
      <c r="BG80" s="114"/>
      <c r="BH80" s="114"/>
      <c r="BI80" s="114"/>
      <c r="BJ80" s="114"/>
      <c r="BK80" s="114"/>
      <c r="BL80" s="114"/>
      <c r="BM80" s="114"/>
      <c r="BN80" s="114"/>
      <c r="BO80" s="114"/>
      <c r="BP80" s="114"/>
      <c r="BQ80" s="114"/>
      <c r="BR80" s="114"/>
      <c r="BS80" s="114"/>
      <c r="BT80" s="114"/>
      <c r="BU80" s="114"/>
      <c r="BV80" s="114"/>
      <c r="BW80" s="114"/>
      <c r="BX80" s="114"/>
      <c r="BY80" s="114"/>
      <c r="BZ80" s="114"/>
      <c r="CA80" s="114"/>
      <c r="CB80" s="114"/>
      <c r="CC80" s="114"/>
      <c r="CD80" s="114"/>
      <c r="CE80" s="114"/>
      <c r="CF80" s="114"/>
      <c r="CG80" s="114"/>
      <c r="CH80" s="114"/>
      <c r="CI80" s="114"/>
      <c r="CJ80" s="114"/>
      <c r="CK80" s="114"/>
      <c r="CL80" s="114"/>
      <c r="CM80" s="114"/>
      <c r="CN80" s="114"/>
      <c r="CO80" s="114"/>
      <c r="CP80" s="114"/>
      <c r="CQ80" s="114"/>
      <c r="CR80" s="114"/>
      <c r="CS80" s="114"/>
      <c r="CT80" s="114"/>
      <c r="CU80" s="114"/>
      <c r="CV80" s="114"/>
      <c r="CW80" s="114"/>
      <c r="CX80" s="114"/>
      <c r="CY80" s="114"/>
      <c r="CZ80" s="114"/>
      <c r="DA80" s="114"/>
      <c r="DB80" s="114"/>
      <c r="DC80" s="114"/>
      <c r="DD80" s="114"/>
      <c r="DE80" s="114"/>
      <c r="DF80" s="114"/>
      <c r="DG80" s="114"/>
      <c r="DH80" s="114"/>
      <c r="DI80" s="114"/>
      <c r="DJ80" s="114"/>
      <c r="DK80" s="114"/>
      <c r="DL80" s="114"/>
      <c r="DM80" s="114"/>
      <c r="DN80" s="114"/>
      <c r="DO80" s="114"/>
      <c r="DP80" s="114"/>
      <c r="DQ80" s="114"/>
      <c r="DR80" s="114"/>
      <c r="DS80" s="76"/>
      <c r="DT80" s="76"/>
    </row>
    <row r="81" spans="1:124" x14ac:dyDescent="0.3">
      <c r="A81" s="112" t="s">
        <v>151</v>
      </c>
      <c r="B81" s="113" t="s">
        <v>152</v>
      </c>
      <c r="C81" s="81">
        <f>+C82+C83+C84+C85+C86+C87+C88+C89</f>
        <v>0</v>
      </c>
      <c r="D81" s="81">
        <f t="shared" ref="D81:G81" si="19">+D82+D83+D84+D85+D86+D87+D88+D89</f>
        <v>4700</v>
      </c>
      <c r="E81" s="81">
        <f t="shared" si="19"/>
        <v>4700</v>
      </c>
      <c r="F81" s="81">
        <f t="shared" si="19"/>
        <v>-26</v>
      </c>
      <c r="G81" s="81">
        <f t="shared" si="19"/>
        <v>0</v>
      </c>
      <c r="H81" s="33"/>
      <c r="I81" s="33"/>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4"/>
      <c r="BR81" s="114"/>
      <c r="BS81" s="114"/>
      <c r="BT81" s="114"/>
      <c r="BU81" s="114"/>
      <c r="BV81" s="114"/>
      <c r="BW81" s="114"/>
      <c r="BX81" s="114"/>
      <c r="BY81" s="114"/>
      <c r="BZ81" s="114"/>
      <c r="CA81" s="114"/>
      <c r="CB81" s="114"/>
      <c r="CC81" s="114"/>
      <c r="CD81" s="114"/>
      <c r="CE81" s="114"/>
      <c r="CF81" s="114"/>
      <c r="CG81" s="114"/>
      <c r="CH81" s="114"/>
      <c r="CI81" s="114"/>
      <c r="CJ81" s="114"/>
      <c r="CK81" s="114"/>
      <c r="CL81" s="114"/>
      <c r="CM81" s="114"/>
      <c r="CN81" s="114"/>
      <c r="CO81" s="114"/>
      <c r="CP81" s="114"/>
      <c r="CQ81" s="114"/>
      <c r="CR81" s="114"/>
      <c r="CS81" s="114"/>
      <c r="CT81" s="114"/>
      <c r="CU81" s="114"/>
      <c r="CV81" s="114"/>
      <c r="CW81" s="114"/>
      <c r="CX81" s="114"/>
      <c r="CY81" s="114"/>
      <c r="CZ81" s="114"/>
      <c r="DA81" s="114"/>
      <c r="DB81" s="114"/>
      <c r="DC81" s="114"/>
      <c r="DD81" s="114"/>
      <c r="DE81" s="114"/>
      <c r="DF81" s="114"/>
      <c r="DG81" s="114"/>
      <c r="DH81" s="114"/>
      <c r="DI81" s="114"/>
      <c r="DJ81" s="114"/>
      <c r="DK81" s="114"/>
      <c r="DL81" s="114"/>
      <c r="DM81" s="114"/>
      <c r="DN81" s="114"/>
      <c r="DO81" s="114"/>
      <c r="DP81" s="114"/>
      <c r="DQ81" s="114"/>
      <c r="DR81" s="114"/>
      <c r="DS81" s="76"/>
      <c r="DT81" s="76"/>
    </row>
    <row r="82" spans="1:124" ht="45" x14ac:dyDescent="0.3">
      <c r="A82" s="127" t="s">
        <v>153</v>
      </c>
      <c r="B82" s="116" t="s">
        <v>154</v>
      </c>
      <c r="C82" s="96"/>
      <c r="D82" s="81"/>
      <c r="E82" s="81"/>
      <c r="F82" s="96"/>
      <c r="G82" s="96"/>
      <c r="H82" s="6"/>
      <c r="I82" s="6"/>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4"/>
      <c r="BR82" s="114"/>
      <c r="BS82" s="114"/>
      <c r="BT82" s="114"/>
      <c r="BU82" s="114"/>
      <c r="BV82" s="114"/>
      <c r="BW82" s="114"/>
      <c r="BX82" s="114"/>
      <c r="BY82" s="114"/>
      <c r="BZ82" s="114"/>
      <c r="CA82" s="114"/>
      <c r="CB82" s="114"/>
      <c r="CC82" s="114"/>
      <c r="CD82" s="114"/>
      <c r="CE82" s="114"/>
      <c r="CF82" s="114"/>
      <c r="CG82" s="114"/>
      <c r="CH82" s="114"/>
      <c r="CI82" s="114"/>
      <c r="CJ82" s="114"/>
      <c r="CK82" s="114"/>
      <c r="CL82" s="114"/>
      <c r="CM82" s="114"/>
      <c r="CN82" s="114"/>
      <c r="CO82" s="114"/>
      <c r="CP82" s="114"/>
      <c r="CQ82" s="114"/>
      <c r="CR82" s="114"/>
      <c r="CS82" s="114"/>
      <c r="CT82" s="114"/>
      <c r="CU82" s="114"/>
      <c r="CV82" s="114"/>
      <c r="CW82" s="114"/>
      <c r="CX82" s="114"/>
      <c r="CY82" s="114"/>
      <c r="CZ82" s="114"/>
      <c r="DA82" s="114"/>
      <c r="DB82" s="114"/>
      <c r="DC82" s="114"/>
      <c r="DD82" s="114"/>
      <c r="DE82" s="114"/>
      <c r="DF82" s="114"/>
      <c r="DG82" s="114"/>
      <c r="DH82" s="114"/>
      <c r="DI82" s="114"/>
      <c r="DJ82" s="114"/>
      <c r="DK82" s="114"/>
      <c r="DL82" s="114"/>
      <c r="DM82" s="114"/>
      <c r="DN82" s="114"/>
      <c r="DO82" s="114"/>
      <c r="DP82" s="114"/>
      <c r="DQ82" s="114"/>
      <c r="DR82" s="114"/>
      <c r="DS82" s="76"/>
      <c r="DT82" s="76"/>
    </row>
    <row r="83" spans="1:124" ht="30" x14ac:dyDescent="0.3">
      <c r="A83" s="127" t="s">
        <v>155</v>
      </c>
      <c r="B83" s="128" t="s">
        <v>134</v>
      </c>
      <c r="C83" s="96"/>
      <c r="D83" s="81"/>
      <c r="E83" s="81"/>
      <c r="F83" s="96"/>
      <c r="G83" s="96"/>
      <c r="H83" s="6"/>
      <c r="I83" s="6"/>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4"/>
      <c r="BR83" s="114"/>
      <c r="BS83" s="114"/>
      <c r="BT83" s="114"/>
      <c r="BU83" s="114"/>
      <c r="BV83" s="114"/>
      <c r="BW83" s="114"/>
      <c r="BX83" s="114"/>
      <c r="BY83" s="114"/>
      <c r="BZ83" s="114"/>
      <c r="CA83" s="114"/>
      <c r="CB83" s="114"/>
      <c r="CC83" s="114"/>
      <c r="CD83" s="114"/>
      <c r="CE83" s="114"/>
      <c r="CF83" s="114"/>
      <c r="CG83" s="114"/>
      <c r="CH83" s="114"/>
      <c r="CI83" s="114"/>
      <c r="CJ83" s="114"/>
      <c r="CK83" s="114"/>
      <c r="CL83" s="114"/>
      <c r="CM83" s="114"/>
      <c r="CN83" s="114"/>
      <c r="CO83" s="114"/>
      <c r="CP83" s="114"/>
      <c r="CQ83" s="114"/>
      <c r="CR83" s="114"/>
      <c r="CS83" s="114"/>
      <c r="CT83" s="114"/>
      <c r="CU83" s="114"/>
      <c r="CV83" s="114"/>
      <c r="CW83" s="114"/>
      <c r="CX83" s="114"/>
      <c r="CY83" s="114"/>
      <c r="CZ83" s="114"/>
      <c r="DA83" s="114"/>
      <c r="DB83" s="114"/>
      <c r="DC83" s="114"/>
      <c r="DD83" s="114"/>
      <c r="DE83" s="114"/>
      <c r="DF83" s="114"/>
      <c r="DG83" s="114"/>
      <c r="DH83" s="114"/>
      <c r="DI83" s="114"/>
      <c r="DJ83" s="114"/>
      <c r="DK83" s="114"/>
      <c r="DL83" s="114"/>
      <c r="DM83" s="114"/>
      <c r="DN83" s="114"/>
      <c r="DO83" s="114"/>
      <c r="DP83" s="114"/>
      <c r="DQ83" s="114"/>
      <c r="DR83" s="114"/>
      <c r="DS83" s="76"/>
      <c r="DT83" s="76"/>
    </row>
    <row r="84" spans="1:124" ht="60" x14ac:dyDescent="0.3">
      <c r="A84" s="115" t="s">
        <v>156</v>
      </c>
      <c r="B84" s="116" t="s">
        <v>157</v>
      </c>
      <c r="C84" s="96"/>
      <c r="D84" s="81"/>
      <c r="E84" s="81"/>
      <c r="F84" s="96"/>
      <c r="G84" s="96"/>
      <c r="H84" s="6"/>
      <c r="I84" s="6"/>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c r="AO84" s="114"/>
      <c r="AP84" s="114"/>
      <c r="AQ84" s="114"/>
      <c r="AR84" s="114"/>
      <c r="AS84" s="114"/>
      <c r="AT84" s="114"/>
      <c r="AU84" s="114"/>
      <c r="AV84" s="114"/>
      <c r="AW84" s="114"/>
      <c r="AX84" s="114"/>
      <c r="AY84" s="114"/>
      <c r="AZ84" s="114"/>
      <c r="BA84" s="114"/>
      <c r="BB84" s="114"/>
      <c r="BC84" s="114"/>
      <c r="BD84" s="114"/>
      <c r="BE84" s="114"/>
      <c r="BF84" s="114"/>
      <c r="BG84" s="114"/>
      <c r="BH84" s="114"/>
      <c r="BI84" s="114"/>
      <c r="BJ84" s="114"/>
      <c r="BK84" s="114"/>
      <c r="BL84" s="114"/>
      <c r="BM84" s="114"/>
      <c r="BN84" s="114"/>
      <c r="BO84" s="114"/>
      <c r="BP84" s="114"/>
      <c r="BQ84" s="114"/>
      <c r="BR84" s="114"/>
      <c r="BS84" s="114"/>
      <c r="BT84" s="114"/>
      <c r="BU84" s="114"/>
      <c r="BV84" s="114"/>
      <c r="BW84" s="114"/>
      <c r="BX84" s="114"/>
      <c r="BY84" s="114"/>
      <c r="BZ84" s="114"/>
      <c r="CA84" s="114"/>
      <c r="CB84" s="114"/>
      <c r="CC84" s="114"/>
      <c r="CD84" s="114"/>
      <c r="CE84" s="114"/>
      <c r="CF84" s="114"/>
      <c r="CG84" s="114"/>
      <c r="CH84" s="114"/>
      <c r="CI84" s="114"/>
      <c r="CJ84" s="114"/>
      <c r="CK84" s="114"/>
      <c r="CL84" s="114"/>
      <c r="CM84" s="114"/>
      <c r="CN84" s="114"/>
      <c r="CO84" s="114"/>
      <c r="CP84" s="114"/>
      <c r="CQ84" s="114"/>
      <c r="CR84" s="114"/>
      <c r="CS84" s="114"/>
      <c r="CT84" s="114"/>
      <c r="CU84" s="114"/>
      <c r="CV84" s="114"/>
      <c r="CW84" s="114"/>
      <c r="CX84" s="114"/>
      <c r="CY84" s="114"/>
      <c r="CZ84" s="114"/>
      <c r="DA84" s="114"/>
      <c r="DB84" s="114"/>
      <c r="DC84" s="114"/>
      <c r="DD84" s="114"/>
      <c r="DE84" s="114"/>
      <c r="DF84" s="114"/>
      <c r="DG84" s="114"/>
      <c r="DH84" s="114"/>
      <c r="DI84" s="114"/>
      <c r="DJ84" s="114"/>
      <c r="DK84" s="114"/>
      <c r="DL84" s="114"/>
      <c r="DM84" s="114"/>
      <c r="DN84" s="114"/>
      <c r="DO84" s="114"/>
      <c r="DP84" s="114"/>
      <c r="DQ84" s="114"/>
      <c r="DR84" s="114"/>
      <c r="DS84" s="76"/>
      <c r="DT84" s="76"/>
    </row>
    <row r="85" spans="1:124" ht="45" x14ac:dyDescent="0.3">
      <c r="A85" s="115" t="s">
        <v>158</v>
      </c>
      <c r="B85" s="116" t="s">
        <v>159</v>
      </c>
      <c r="C85" s="96"/>
      <c r="D85" s="81">
        <v>4700</v>
      </c>
      <c r="E85" s="81">
        <v>4700</v>
      </c>
      <c r="F85" s="96"/>
      <c r="G85" s="96"/>
      <c r="H85" s="6"/>
      <c r="I85" s="6"/>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c r="AT85" s="114"/>
      <c r="AU85" s="114"/>
      <c r="AV85" s="114"/>
      <c r="AW85" s="114"/>
      <c r="AX85" s="114"/>
      <c r="AY85" s="114"/>
      <c r="AZ85" s="114"/>
      <c r="BA85" s="114"/>
      <c r="BB85" s="114"/>
      <c r="BC85" s="114"/>
      <c r="BD85" s="114"/>
      <c r="BE85" s="114"/>
      <c r="BF85" s="114"/>
      <c r="BG85" s="114"/>
      <c r="BH85" s="114"/>
      <c r="BI85" s="114"/>
      <c r="BJ85" s="114"/>
      <c r="BK85" s="114"/>
      <c r="BL85" s="114"/>
      <c r="BM85" s="114"/>
      <c r="BN85" s="114"/>
      <c r="BO85" s="114"/>
      <c r="BP85" s="114"/>
      <c r="BQ85" s="114"/>
      <c r="BR85" s="114"/>
      <c r="BS85" s="114"/>
      <c r="BT85" s="114"/>
      <c r="BU85" s="114"/>
      <c r="BV85" s="114"/>
      <c r="BW85" s="114"/>
      <c r="BX85" s="114"/>
      <c r="BY85" s="114"/>
      <c r="BZ85" s="114"/>
      <c r="CA85" s="114"/>
      <c r="CB85" s="114"/>
      <c r="CC85" s="114"/>
      <c r="CD85" s="114"/>
      <c r="CE85" s="114"/>
      <c r="CF85" s="114"/>
      <c r="CG85" s="114"/>
      <c r="CH85" s="114"/>
      <c r="CI85" s="114"/>
      <c r="CJ85" s="114"/>
      <c r="CK85" s="114"/>
      <c r="CL85" s="114"/>
      <c r="CM85" s="114"/>
      <c r="CN85" s="114"/>
      <c r="CO85" s="114"/>
      <c r="CP85" s="114"/>
      <c r="CQ85" s="114"/>
      <c r="CR85" s="114"/>
      <c r="CS85" s="114"/>
      <c r="CT85" s="114"/>
      <c r="CU85" s="114"/>
      <c r="CV85" s="114"/>
      <c r="CW85" s="114"/>
      <c r="CX85" s="114"/>
      <c r="CY85" s="114"/>
      <c r="CZ85" s="114"/>
      <c r="DA85" s="114"/>
      <c r="DB85" s="114"/>
      <c r="DC85" s="114"/>
      <c r="DD85" s="114"/>
      <c r="DE85" s="114"/>
      <c r="DF85" s="114"/>
      <c r="DG85" s="114"/>
      <c r="DH85" s="114"/>
      <c r="DI85" s="114"/>
      <c r="DJ85" s="114"/>
      <c r="DK85" s="114"/>
      <c r="DL85" s="114"/>
      <c r="DM85" s="114"/>
      <c r="DN85" s="114"/>
      <c r="DO85" s="114"/>
      <c r="DP85" s="114"/>
      <c r="DQ85" s="114"/>
      <c r="DR85" s="114"/>
      <c r="DS85" s="76"/>
      <c r="DT85" s="76"/>
    </row>
    <row r="86" spans="1:124" ht="30" x14ac:dyDescent="0.3">
      <c r="A86" s="115" t="s">
        <v>160</v>
      </c>
      <c r="B86" s="116" t="s">
        <v>138</v>
      </c>
      <c r="C86" s="96"/>
      <c r="D86" s="81"/>
      <c r="E86" s="81"/>
      <c r="F86" s="96"/>
      <c r="G86" s="96"/>
      <c r="H86" s="6"/>
      <c r="I86" s="6"/>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114"/>
      <c r="BA86" s="114"/>
      <c r="BB86" s="114"/>
      <c r="BC86" s="114"/>
      <c r="BD86" s="114"/>
      <c r="BE86" s="114"/>
      <c r="BF86" s="114"/>
      <c r="BG86" s="114"/>
      <c r="BH86" s="114"/>
      <c r="BI86" s="114"/>
      <c r="BJ86" s="114"/>
      <c r="BK86" s="114"/>
      <c r="BL86" s="114"/>
      <c r="BM86" s="114"/>
      <c r="BN86" s="114"/>
      <c r="BO86" s="114"/>
      <c r="BP86" s="114"/>
      <c r="BQ86" s="114"/>
      <c r="BR86" s="114"/>
      <c r="BS86" s="114"/>
      <c r="BT86" s="114"/>
      <c r="BU86" s="114"/>
      <c r="BV86" s="114"/>
      <c r="BW86" s="114"/>
      <c r="BX86" s="114"/>
      <c r="BY86" s="114"/>
      <c r="BZ86" s="114"/>
      <c r="CA86" s="114"/>
      <c r="CB86" s="114"/>
      <c r="CC86" s="114"/>
      <c r="CD86" s="114"/>
      <c r="CE86" s="114"/>
      <c r="CF86" s="114"/>
      <c r="CG86" s="114"/>
      <c r="CH86" s="114"/>
      <c r="CI86" s="114"/>
      <c r="CJ86" s="114"/>
      <c r="CK86" s="114"/>
      <c r="CL86" s="114"/>
      <c r="CM86" s="114"/>
      <c r="CN86" s="114"/>
      <c r="CO86" s="114"/>
      <c r="CP86" s="114"/>
      <c r="CQ86" s="114"/>
      <c r="CR86" s="114"/>
      <c r="CS86" s="114"/>
      <c r="CT86" s="114"/>
      <c r="CU86" s="114"/>
      <c r="CV86" s="114"/>
      <c r="CW86" s="114"/>
      <c r="CX86" s="114"/>
      <c r="CY86" s="114"/>
      <c r="CZ86" s="114"/>
      <c r="DA86" s="114"/>
      <c r="DB86" s="114"/>
      <c r="DC86" s="114"/>
      <c r="DD86" s="114"/>
      <c r="DE86" s="114"/>
      <c r="DF86" s="114"/>
      <c r="DG86" s="114"/>
      <c r="DH86" s="114"/>
      <c r="DI86" s="114"/>
      <c r="DJ86" s="114"/>
      <c r="DK86" s="114"/>
      <c r="DL86" s="114"/>
      <c r="DM86" s="114"/>
      <c r="DN86" s="114"/>
      <c r="DO86" s="114"/>
      <c r="DP86" s="114"/>
      <c r="DQ86" s="114"/>
      <c r="DR86" s="114"/>
      <c r="DS86" s="76"/>
      <c r="DT86" s="76"/>
    </row>
    <row r="87" spans="1:124" ht="30" x14ac:dyDescent="0.3">
      <c r="A87" s="119" t="s">
        <v>161</v>
      </c>
      <c r="B87" s="129" t="s">
        <v>162</v>
      </c>
      <c r="C87" s="96"/>
      <c r="D87" s="81"/>
      <c r="E87" s="81"/>
      <c r="F87" s="96"/>
      <c r="G87" s="96"/>
      <c r="H87" s="6"/>
      <c r="I87" s="6"/>
      <c r="J87" s="114"/>
      <c r="L87" s="114"/>
      <c r="AE87" s="76"/>
      <c r="AF87" s="76"/>
      <c r="AG87" s="76"/>
      <c r="AY87" s="76"/>
    </row>
    <row r="88" spans="1:124" ht="90" x14ac:dyDescent="0.3">
      <c r="A88" s="130" t="s">
        <v>163</v>
      </c>
      <c r="B88" s="131" t="s">
        <v>164</v>
      </c>
      <c r="C88" s="96"/>
      <c r="D88" s="81"/>
      <c r="E88" s="81"/>
      <c r="F88" s="96">
        <v>-26</v>
      </c>
      <c r="G88" s="96">
        <v>0</v>
      </c>
      <c r="H88" s="6"/>
      <c r="I88" s="6"/>
      <c r="J88" s="114"/>
      <c r="L88" s="114"/>
      <c r="AE88" s="76"/>
      <c r="AF88" s="76"/>
      <c r="AG88" s="76"/>
      <c r="AY88" s="76"/>
    </row>
    <row r="89" spans="1:124" ht="45" x14ac:dyDescent="0.3">
      <c r="A89" s="130" t="s">
        <v>165</v>
      </c>
      <c r="B89" s="132" t="s">
        <v>166</v>
      </c>
      <c r="C89" s="96"/>
      <c r="D89" s="81"/>
      <c r="E89" s="81"/>
      <c r="F89" s="96"/>
      <c r="G89" s="96"/>
      <c r="H89" s="6"/>
      <c r="I89" s="6"/>
      <c r="J89" s="114"/>
      <c r="L89" s="114"/>
      <c r="AE89" s="76"/>
      <c r="AF89" s="76"/>
      <c r="AG89" s="76"/>
      <c r="AY89" s="76"/>
    </row>
    <row r="90" spans="1:124" ht="45" x14ac:dyDescent="0.3">
      <c r="A90" s="130" t="s">
        <v>167</v>
      </c>
      <c r="B90" s="133" t="s">
        <v>168</v>
      </c>
      <c r="C90" s="81">
        <f t="shared" ref="C90:G91" si="20">C91</f>
        <v>0</v>
      </c>
      <c r="D90" s="81">
        <f t="shared" si="20"/>
        <v>0</v>
      </c>
      <c r="E90" s="81">
        <f t="shared" si="20"/>
        <v>0</v>
      </c>
      <c r="F90" s="81">
        <f t="shared" si="20"/>
        <v>0</v>
      </c>
      <c r="G90" s="81">
        <f t="shared" si="20"/>
        <v>0</v>
      </c>
      <c r="H90" s="33"/>
      <c r="I90" s="33"/>
      <c r="J90" s="114"/>
      <c r="L90" s="114"/>
      <c r="AE90" s="76"/>
      <c r="AF90" s="76"/>
      <c r="AG90" s="76"/>
      <c r="AY90" s="76"/>
    </row>
    <row r="91" spans="1:124" x14ac:dyDescent="0.3">
      <c r="A91" s="130" t="s">
        <v>169</v>
      </c>
      <c r="B91" s="132" t="s">
        <v>170</v>
      </c>
      <c r="C91" s="81">
        <f t="shared" si="20"/>
        <v>0</v>
      </c>
      <c r="D91" s="81">
        <f t="shared" si="20"/>
        <v>0</v>
      </c>
      <c r="E91" s="81">
        <f t="shared" si="20"/>
        <v>0</v>
      </c>
      <c r="F91" s="81">
        <f t="shared" si="20"/>
        <v>0</v>
      </c>
      <c r="G91" s="81">
        <f t="shared" si="20"/>
        <v>0</v>
      </c>
      <c r="H91" s="33"/>
      <c r="I91" s="33"/>
      <c r="J91" s="114"/>
      <c r="L91" s="114"/>
      <c r="AE91" s="76"/>
      <c r="AF91" s="76"/>
      <c r="AG91" s="76"/>
      <c r="AY91" s="76"/>
    </row>
    <row r="92" spans="1:124" ht="30" x14ac:dyDescent="0.3">
      <c r="A92" s="130" t="s">
        <v>171</v>
      </c>
      <c r="B92" s="132" t="s">
        <v>172</v>
      </c>
      <c r="C92" s="81"/>
      <c r="D92" s="81"/>
      <c r="E92" s="81"/>
      <c r="F92" s="96"/>
      <c r="G92" s="96"/>
      <c r="H92" s="6"/>
      <c r="I92" s="6"/>
      <c r="J92" s="114"/>
      <c r="L92" s="114"/>
      <c r="AE92" s="76"/>
      <c r="AF92" s="76"/>
      <c r="AG92" s="76"/>
      <c r="AY92" s="76"/>
    </row>
    <row r="93" spans="1:124" ht="45" x14ac:dyDescent="0.3">
      <c r="A93" s="130" t="s">
        <v>469</v>
      </c>
      <c r="B93" s="133" t="s">
        <v>168</v>
      </c>
      <c r="C93" s="81">
        <f>C94</f>
        <v>0</v>
      </c>
      <c r="D93" s="81">
        <f t="shared" ref="D93:G94" si="21">D94</f>
        <v>0</v>
      </c>
      <c r="E93" s="81">
        <f t="shared" si="21"/>
        <v>0</v>
      </c>
      <c r="F93" s="81">
        <f t="shared" si="21"/>
        <v>0</v>
      </c>
      <c r="G93" s="81">
        <f t="shared" si="21"/>
        <v>0</v>
      </c>
      <c r="H93" s="33"/>
      <c r="I93" s="33"/>
      <c r="J93" s="114"/>
      <c r="L93" s="114"/>
      <c r="AY93" s="76"/>
    </row>
    <row r="94" spans="1:124" x14ac:dyDescent="0.3">
      <c r="A94" s="130" t="s">
        <v>470</v>
      </c>
      <c r="B94" s="132" t="s">
        <v>170</v>
      </c>
      <c r="C94" s="81">
        <f t="shared" ref="C94:E94" si="22">C95</f>
        <v>0</v>
      </c>
      <c r="D94" s="81">
        <f t="shared" si="21"/>
        <v>0</v>
      </c>
      <c r="E94" s="81">
        <f t="shared" si="22"/>
        <v>0</v>
      </c>
      <c r="F94" s="81">
        <f t="shared" si="21"/>
        <v>0</v>
      </c>
      <c r="G94" s="81">
        <f t="shared" si="21"/>
        <v>0</v>
      </c>
      <c r="H94" s="33"/>
      <c r="I94" s="33"/>
      <c r="J94" s="114"/>
      <c r="L94" s="114"/>
      <c r="AY94" s="76"/>
    </row>
    <row r="95" spans="1:124" x14ac:dyDescent="0.3">
      <c r="A95" s="130" t="s">
        <v>471</v>
      </c>
      <c r="B95" s="132" t="s">
        <v>464</v>
      </c>
      <c r="C95" s="81"/>
      <c r="D95" s="81"/>
      <c r="E95" s="81"/>
      <c r="F95" s="96"/>
      <c r="G95" s="96"/>
      <c r="H95" s="6"/>
      <c r="I95" s="6"/>
      <c r="J95" s="114"/>
      <c r="L95" s="114"/>
      <c r="AY95" s="76"/>
    </row>
    <row r="96" spans="1:124" ht="30" x14ac:dyDescent="0.3">
      <c r="A96" s="130" t="s">
        <v>496</v>
      </c>
      <c r="B96" s="132" t="s">
        <v>172</v>
      </c>
      <c r="C96" s="81"/>
      <c r="D96" s="81"/>
      <c r="E96" s="81"/>
      <c r="F96" s="96"/>
      <c r="G96" s="96"/>
      <c r="H96" s="6"/>
      <c r="I96" s="6"/>
      <c r="J96" s="114"/>
      <c r="L96" s="114"/>
      <c r="AY96" s="76"/>
    </row>
    <row r="97" spans="1:51" ht="30" x14ac:dyDescent="0.3">
      <c r="A97" s="133" t="s">
        <v>472</v>
      </c>
      <c r="B97" s="133" t="s">
        <v>173</v>
      </c>
      <c r="C97" s="81">
        <f>C98+C100</f>
        <v>0</v>
      </c>
      <c r="D97" s="81">
        <f t="shared" ref="D97:G97" si="23">D98+D100</f>
        <v>0</v>
      </c>
      <c r="E97" s="81">
        <f t="shared" si="23"/>
        <v>0</v>
      </c>
      <c r="F97" s="81">
        <f t="shared" si="23"/>
        <v>0</v>
      </c>
      <c r="G97" s="81">
        <f t="shared" si="23"/>
        <v>0</v>
      </c>
      <c r="H97" s="33"/>
      <c r="I97" s="33"/>
      <c r="J97" s="114"/>
      <c r="L97" s="114"/>
      <c r="AY97" s="76"/>
    </row>
    <row r="98" spans="1:51" ht="45" x14ac:dyDescent="0.3">
      <c r="A98" s="133" t="s">
        <v>174</v>
      </c>
      <c r="B98" s="133" t="s">
        <v>168</v>
      </c>
      <c r="C98" s="81">
        <f>C99</f>
        <v>0</v>
      </c>
      <c r="D98" s="81">
        <f t="shared" ref="D98:G98" si="24">D99</f>
        <v>0</v>
      </c>
      <c r="E98" s="81">
        <f t="shared" si="24"/>
        <v>0</v>
      </c>
      <c r="F98" s="81">
        <f t="shared" si="24"/>
        <v>0</v>
      </c>
      <c r="G98" s="81">
        <f t="shared" si="24"/>
        <v>0</v>
      </c>
      <c r="H98" s="33"/>
      <c r="I98" s="33"/>
      <c r="J98" s="114"/>
      <c r="L98" s="114"/>
      <c r="AY98" s="76"/>
    </row>
    <row r="99" spans="1:51" ht="30" x14ac:dyDescent="0.3">
      <c r="A99" s="132" t="s">
        <v>175</v>
      </c>
      <c r="B99" s="132" t="s">
        <v>176</v>
      </c>
      <c r="C99" s="81"/>
      <c r="D99" s="81"/>
      <c r="E99" s="81"/>
      <c r="F99" s="81"/>
      <c r="G99" s="81"/>
      <c r="H99" s="33"/>
      <c r="I99" s="33"/>
      <c r="J99" s="114"/>
      <c r="L99" s="114"/>
      <c r="AY99" s="76"/>
    </row>
    <row r="100" spans="1:51" x14ac:dyDescent="0.3">
      <c r="A100" s="132"/>
      <c r="B100" s="132" t="s">
        <v>465</v>
      </c>
      <c r="C100" s="81">
        <f>C101</f>
        <v>0</v>
      </c>
      <c r="D100" s="81">
        <f t="shared" ref="D100:G102" si="25">D101</f>
        <v>0</v>
      </c>
      <c r="E100" s="81">
        <f t="shared" si="25"/>
        <v>0</v>
      </c>
      <c r="F100" s="81">
        <f t="shared" si="25"/>
        <v>0</v>
      </c>
      <c r="G100" s="81">
        <f t="shared" si="25"/>
        <v>0</v>
      </c>
      <c r="H100" s="33"/>
      <c r="I100" s="33"/>
      <c r="J100" s="114"/>
      <c r="L100" s="114"/>
      <c r="AY100" s="76"/>
    </row>
    <row r="101" spans="1:51" x14ac:dyDescent="0.3">
      <c r="A101" s="132" t="s">
        <v>473</v>
      </c>
      <c r="B101" s="132" t="s">
        <v>466</v>
      </c>
      <c r="C101" s="81">
        <f>C102</f>
        <v>0</v>
      </c>
      <c r="D101" s="81">
        <f t="shared" si="25"/>
        <v>0</v>
      </c>
      <c r="E101" s="81">
        <f t="shared" si="25"/>
        <v>0</v>
      </c>
      <c r="F101" s="81">
        <f t="shared" si="25"/>
        <v>0</v>
      </c>
      <c r="G101" s="81">
        <f t="shared" si="25"/>
        <v>0</v>
      </c>
      <c r="H101" s="33"/>
      <c r="I101" s="33"/>
      <c r="J101" s="114"/>
      <c r="L101" s="114"/>
      <c r="AY101" s="76"/>
    </row>
    <row r="102" spans="1:51" ht="30" x14ac:dyDescent="0.3">
      <c r="A102" s="132" t="s">
        <v>474</v>
      </c>
      <c r="B102" s="132" t="s">
        <v>467</v>
      </c>
      <c r="C102" s="81">
        <f>C103</f>
        <v>0</v>
      </c>
      <c r="D102" s="81">
        <f t="shared" si="25"/>
        <v>0</v>
      </c>
      <c r="E102" s="81">
        <f t="shared" si="25"/>
        <v>0</v>
      </c>
      <c r="F102" s="81">
        <f t="shared" si="25"/>
        <v>0</v>
      </c>
      <c r="G102" s="81">
        <f t="shared" si="25"/>
        <v>0</v>
      </c>
      <c r="H102" s="33"/>
      <c r="I102" s="33"/>
      <c r="J102" s="114"/>
      <c r="L102" s="114"/>
      <c r="AY102" s="76"/>
    </row>
    <row r="103" spans="1:51" ht="30" x14ac:dyDescent="0.3">
      <c r="A103" s="132" t="s">
        <v>475</v>
      </c>
      <c r="B103" s="132" t="s">
        <v>468</v>
      </c>
      <c r="C103" s="96"/>
      <c r="D103" s="81"/>
      <c r="E103" s="81"/>
      <c r="F103" s="96"/>
      <c r="G103" s="96"/>
      <c r="H103" s="6"/>
      <c r="I103" s="6"/>
      <c r="J103" s="114"/>
      <c r="L103" s="114"/>
      <c r="AY103" s="76"/>
    </row>
    <row r="104" spans="1:51" x14ac:dyDescent="0.3">
      <c r="A104" s="133" t="s">
        <v>177</v>
      </c>
      <c r="B104" s="133" t="s">
        <v>178</v>
      </c>
      <c r="C104" s="81">
        <f>C105</f>
        <v>0</v>
      </c>
      <c r="D104" s="81">
        <f t="shared" ref="D104:G104" si="26">D105</f>
        <v>0</v>
      </c>
      <c r="E104" s="81">
        <f t="shared" si="26"/>
        <v>0</v>
      </c>
      <c r="F104" s="81">
        <f t="shared" si="26"/>
        <v>-934185</v>
      </c>
      <c r="G104" s="81">
        <f t="shared" si="26"/>
        <v>781604</v>
      </c>
      <c r="H104" s="33"/>
      <c r="I104" s="33"/>
      <c r="J104" s="114"/>
      <c r="L104" s="114"/>
      <c r="AY104" s="76"/>
    </row>
    <row r="105" spans="1:51" ht="45" x14ac:dyDescent="0.3">
      <c r="A105" s="132" t="s">
        <v>179</v>
      </c>
      <c r="B105" s="132" t="s">
        <v>180</v>
      </c>
      <c r="C105" s="96"/>
      <c r="D105" s="81"/>
      <c r="E105" s="81"/>
      <c r="F105" s="96">
        <v>-934185</v>
      </c>
      <c r="G105" s="96">
        <v>781604</v>
      </c>
      <c r="H105" s="6"/>
      <c r="I105" s="6"/>
      <c r="J105" s="114"/>
      <c r="L105" s="114"/>
      <c r="AY105" s="76"/>
    </row>
    <row r="106" spans="1:51" x14ac:dyDescent="0.3">
      <c r="B106" s="134" t="s">
        <v>513</v>
      </c>
      <c r="AY106" s="76"/>
    </row>
    <row r="107" spans="1:51" ht="15.75" customHeight="1" x14ac:dyDescent="0.3">
      <c r="A107" s="139" t="s">
        <v>499</v>
      </c>
      <c r="B107" s="139"/>
      <c r="AY107" s="76"/>
    </row>
    <row r="108" spans="1:51" x14ac:dyDescent="0.3">
      <c r="AY108" s="76"/>
    </row>
    <row r="109" spans="1:51" ht="15.75" x14ac:dyDescent="0.3">
      <c r="B109" s="77" t="s">
        <v>500</v>
      </c>
      <c r="C109" s="78"/>
      <c r="AY109" s="76"/>
    </row>
    <row r="110" spans="1:51" x14ac:dyDescent="0.3">
      <c r="B110" s="79" t="s">
        <v>502</v>
      </c>
      <c r="C110" s="78"/>
      <c r="D110" s="79" t="s">
        <v>503</v>
      </c>
    </row>
    <row r="111" spans="1:51" x14ac:dyDescent="0.3">
      <c r="B111" s="78"/>
      <c r="C111" s="78"/>
      <c r="D111" s="79"/>
    </row>
    <row r="112" spans="1:51" x14ac:dyDescent="0.3">
      <c r="B112" s="78"/>
      <c r="C112" s="78"/>
      <c r="D112" s="79"/>
    </row>
    <row r="113" spans="2:4" x14ac:dyDescent="0.3">
      <c r="B113" s="78"/>
      <c r="C113" s="78"/>
      <c r="D113" s="80" t="s">
        <v>504</v>
      </c>
    </row>
    <row r="114" spans="2:4" x14ac:dyDescent="0.3">
      <c r="B114" s="78"/>
      <c r="C114" s="78"/>
      <c r="D114" s="79" t="s">
        <v>505</v>
      </c>
    </row>
    <row r="115" spans="2:4" x14ac:dyDescent="0.3">
      <c r="B115" s="78"/>
      <c r="C115" s="78"/>
      <c r="D115" s="78"/>
    </row>
    <row r="117" spans="2:4" x14ac:dyDescent="0.3">
      <c r="D117" s="80" t="s">
        <v>506</v>
      </c>
    </row>
    <row r="118" spans="2:4" x14ac:dyDescent="0.3">
      <c r="D118" s="79" t="s">
        <v>507</v>
      </c>
    </row>
  </sheetData>
  <protectedRanges>
    <protectedRange sqref="C87:C88 C71:C83 C63 C31:C52 C56:C57 C19:C28 E25 E57 C59 C66:C67 E59 E66:E67" name="Zonă1_3_1_2" securityDescriptor="O:WDG:WDD:(A;;CC;;;AN)(A;;CC;;;AU)(A;;CC;;;WD)"/>
    <protectedRange sqref="G87:I89 G63:I63 G92:I92 G95:I96 G56:I57 G59:I59 G66:I67 G71:I83 G19:I28 G31:I52" name="Zonă1_3_1_2_1_2" securityDescriptor="O:WDG:WDD:(A;;CC;;;AN)(A;;CC;;;AU)(A;;CC;;;WD)"/>
    <protectedRange sqref="F19:F28 F56:F57 F71:F83 F87:F89 F63 F31:F52 F92 F95:F96 F59 F66:F67" name="Zonă1_3_1_2_1_1_1" securityDescriptor="O:WDG:WDD:(A;;CC;;;AN)(A;;CC;;;AU)(A;;CC;;;WD)"/>
    <protectedRange sqref="D25 D57 D59 D66:D67 D81:E81" name="Zonă1_2" securityDescriptor="O:WDG:WDD:(A;;CC;;;AN)(A;;CC;;;AU)(A;;CC;;;WD)"/>
  </protectedRanges>
  <mergeCells count="24">
    <mergeCell ref="A107:B107"/>
    <mergeCell ref="BF6:BJ6"/>
    <mergeCell ref="BK6:BO6"/>
    <mergeCell ref="BP6:BT6"/>
    <mergeCell ref="BU6:BY6"/>
    <mergeCell ref="K6:L6"/>
    <mergeCell ref="M6:Q6"/>
    <mergeCell ref="R6:V6"/>
    <mergeCell ref="W6:AA6"/>
    <mergeCell ref="AB6:AF6"/>
    <mergeCell ref="AG6:AK6"/>
    <mergeCell ref="AL6:AP6"/>
    <mergeCell ref="AQ6:AU6"/>
    <mergeCell ref="AV6:AZ6"/>
    <mergeCell ref="BA6:BE6"/>
    <mergeCell ref="DI6:DM6"/>
    <mergeCell ref="DN6:DR6"/>
    <mergeCell ref="CJ6:CN6"/>
    <mergeCell ref="CO6:CS6"/>
    <mergeCell ref="CT6:CX6"/>
    <mergeCell ref="CY6:DC6"/>
    <mergeCell ref="DD6:DH6"/>
    <mergeCell ref="CE6:CI6"/>
    <mergeCell ref="BZ6:CD6"/>
  </mergeCells>
  <pageMargins left="0.74803149606299213" right="0.19685039370078741" top="0.39370078740157483" bottom="0.15748031496062992" header="0.35433070866141736" footer="0.15748031496062992"/>
  <pageSetup scale="70" orientation="portrait" r:id="rId1"/>
  <headerFooter alignWithMargins="0"/>
  <colBreaks count="1" manualBreakCount="1">
    <brk id="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38"/>
  <sheetViews>
    <sheetView tabSelected="1" zoomScaleNormal="100" workbookViewId="0">
      <pane xSplit="3" ySplit="8" topLeftCell="D9" activePane="bottomRight" state="frozen"/>
      <selection activeCell="G7" sqref="G7:H209"/>
      <selection pane="topRight" activeCell="G7" sqref="G7:H209"/>
      <selection pane="bottomLeft" activeCell="G7" sqref="G7:H209"/>
      <selection pane="bottomRight" activeCell="K8" sqref="K8"/>
    </sheetView>
  </sheetViews>
  <sheetFormatPr defaultRowHeight="15" x14ac:dyDescent="0.3"/>
  <cols>
    <col min="1" max="1" width="14.28515625" style="1" customWidth="1"/>
    <col min="2" max="2" width="47.42578125" style="4" customWidth="1"/>
    <col min="3" max="3" width="0.5703125" style="4" hidden="1" customWidth="1"/>
    <col min="4" max="4" width="17.140625" style="4" customWidth="1"/>
    <col min="5" max="6" width="15.7109375" style="4" bestFit="1" customWidth="1"/>
    <col min="7" max="7" width="17.7109375" style="4" customWidth="1"/>
    <col min="8" max="8" width="14.5703125" style="4" bestFit="1" customWidth="1"/>
    <col min="9" max="16384" width="9.140625" style="5"/>
  </cols>
  <sheetData>
    <row r="1" spans="1:8" ht="17.25" x14ac:dyDescent="0.3">
      <c r="B1" s="83" t="s">
        <v>498</v>
      </c>
    </row>
    <row r="3" spans="1:8" ht="17.25" x14ac:dyDescent="0.3">
      <c r="B3" s="2" t="s">
        <v>510</v>
      </c>
      <c r="C3" s="3"/>
    </row>
    <row r="4" spans="1:8" x14ac:dyDescent="0.3">
      <c r="B4" s="3"/>
      <c r="C4" s="3"/>
    </row>
    <row r="5" spans="1:8" x14ac:dyDescent="0.3">
      <c r="B5" s="3"/>
      <c r="C5" s="3"/>
      <c r="D5" s="6"/>
    </row>
    <row r="6" spans="1:8" x14ac:dyDescent="0.3">
      <c r="B6" s="53" t="s">
        <v>511</v>
      </c>
      <c r="D6" s="7"/>
      <c r="E6" s="7"/>
      <c r="F6" s="8"/>
      <c r="G6" s="9"/>
      <c r="H6" s="68" t="s">
        <v>463</v>
      </c>
    </row>
    <row r="7" spans="1:8" s="13" customFormat="1" ht="75" x14ac:dyDescent="0.2">
      <c r="A7" s="10" t="s">
        <v>1</v>
      </c>
      <c r="B7" s="11" t="s">
        <v>2</v>
      </c>
      <c r="C7" s="11"/>
      <c r="D7" s="11" t="s">
        <v>181</v>
      </c>
      <c r="E7" s="12" t="s">
        <v>182</v>
      </c>
      <c r="F7" s="12" t="s">
        <v>183</v>
      </c>
      <c r="G7" s="11" t="s">
        <v>512</v>
      </c>
      <c r="H7" s="11" t="s">
        <v>184</v>
      </c>
    </row>
    <row r="8" spans="1:8" x14ac:dyDescent="0.3">
      <c r="A8" s="14"/>
      <c r="B8" s="15"/>
      <c r="C8" s="15"/>
      <c r="D8" s="16"/>
      <c r="E8" s="16"/>
      <c r="F8" s="16"/>
      <c r="G8" s="16"/>
      <c r="H8" s="16"/>
    </row>
    <row r="9" spans="1:8" s="19" customFormat="1" ht="16.5" customHeight="1" x14ac:dyDescent="0.3">
      <c r="A9" s="17" t="s">
        <v>197</v>
      </c>
      <c r="B9" s="18" t="s">
        <v>185</v>
      </c>
      <c r="C9" s="57">
        <f t="shared" ref="C9" si="0">+C10+C18</f>
        <v>0</v>
      </c>
      <c r="D9" s="57">
        <f t="shared" ref="D9:G9" si="1">+D10+D18</f>
        <v>805436900</v>
      </c>
      <c r="E9" s="57">
        <f t="shared" si="1"/>
        <v>782658710</v>
      </c>
      <c r="F9" s="57">
        <f t="shared" si="1"/>
        <v>687185830</v>
      </c>
      <c r="G9" s="57">
        <f t="shared" si="1"/>
        <v>681449463.12</v>
      </c>
      <c r="H9" s="57">
        <f t="shared" ref="H9" si="2">+H10+H18</f>
        <v>76817155.070000008</v>
      </c>
    </row>
    <row r="10" spans="1:8" s="19" customFormat="1" x14ac:dyDescent="0.3">
      <c r="A10" s="17" t="s">
        <v>199</v>
      </c>
      <c r="B10" s="20" t="s">
        <v>186</v>
      </c>
      <c r="C10" s="58">
        <f t="shared" ref="C10" si="3">+C11+C12+C15+C13+C14+C17+C186+C16</f>
        <v>0</v>
      </c>
      <c r="D10" s="58">
        <f t="shared" ref="D10:G10" si="4">+D11+D12+D15+D13+D14+D17+D186+D16</f>
        <v>805426400</v>
      </c>
      <c r="E10" s="58">
        <f t="shared" si="4"/>
        <v>782648210</v>
      </c>
      <c r="F10" s="58">
        <f t="shared" si="4"/>
        <v>687175330</v>
      </c>
      <c r="G10" s="58">
        <f t="shared" si="4"/>
        <v>681438983.13</v>
      </c>
      <c r="H10" s="58">
        <f t="shared" ref="H10" si="5">+H11+H12+H15+H13+H14+H17+H186+H16</f>
        <v>76817155.070000008</v>
      </c>
    </row>
    <row r="11" spans="1:8" s="19" customFormat="1" x14ac:dyDescent="0.3">
      <c r="A11" s="17" t="s">
        <v>201</v>
      </c>
      <c r="B11" s="20" t="s">
        <v>187</v>
      </c>
      <c r="C11" s="58">
        <f t="shared" ref="C11" si="6">+C25</f>
        <v>0</v>
      </c>
      <c r="D11" s="58">
        <f t="shared" ref="D11:G11" si="7">+D25</f>
        <v>5741120</v>
      </c>
      <c r="E11" s="58">
        <f t="shared" si="7"/>
        <v>5741120</v>
      </c>
      <c r="F11" s="58">
        <f t="shared" si="7"/>
        <v>4300180</v>
      </c>
      <c r="G11" s="58">
        <f t="shared" si="7"/>
        <v>4300013</v>
      </c>
      <c r="H11" s="58">
        <f t="shared" ref="H11" si="8">+H25</f>
        <v>478206</v>
      </c>
    </row>
    <row r="12" spans="1:8" s="19" customFormat="1" ht="16.5" customHeight="1" x14ac:dyDescent="0.3">
      <c r="A12" s="17" t="s">
        <v>202</v>
      </c>
      <c r="B12" s="20" t="s">
        <v>188</v>
      </c>
      <c r="C12" s="58">
        <f t="shared" ref="C12" si="9">+C46</f>
        <v>0</v>
      </c>
      <c r="D12" s="58">
        <f t="shared" ref="D12:G12" si="10">+D46</f>
        <v>542811350</v>
      </c>
      <c r="E12" s="58">
        <f t="shared" si="10"/>
        <v>520033160</v>
      </c>
      <c r="F12" s="58">
        <f t="shared" si="10"/>
        <v>433524090</v>
      </c>
      <c r="G12" s="58">
        <f t="shared" si="10"/>
        <v>432959173.42999995</v>
      </c>
      <c r="H12" s="58">
        <f t="shared" ref="H12" si="11">+H46</f>
        <v>49234850.900000006</v>
      </c>
    </row>
    <row r="13" spans="1:8" s="19" customFormat="1" x14ac:dyDescent="0.3">
      <c r="A13" s="17" t="s">
        <v>204</v>
      </c>
      <c r="B13" s="20" t="s">
        <v>189</v>
      </c>
      <c r="C13" s="58">
        <f t="shared" ref="C13" si="12">+C74</f>
        <v>0</v>
      </c>
      <c r="D13" s="58">
        <f t="shared" ref="D13:G13" si="13">+D74</f>
        <v>0</v>
      </c>
      <c r="E13" s="58">
        <f t="shared" si="13"/>
        <v>0</v>
      </c>
      <c r="F13" s="58">
        <f t="shared" si="13"/>
        <v>0</v>
      </c>
      <c r="G13" s="58">
        <f t="shared" si="13"/>
        <v>0</v>
      </c>
      <c r="H13" s="58">
        <f t="shared" ref="H13" si="14">+H74</f>
        <v>0</v>
      </c>
    </row>
    <row r="14" spans="1:8" s="19" customFormat="1" ht="30" x14ac:dyDescent="0.3">
      <c r="A14" s="17" t="s">
        <v>205</v>
      </c>
      <c r="B14" s="20" t="s">
        <v>190</v>
      </c>
      <c r="C14" s="58">
        <f t="shared" ref="C14" si="15">C187</f>
        <v>0</v>
      </c>
      <c r="D14" s="58">
        <f t="shared" ref="D14:G14" si="16">D187</f>
        <v>193736000</v>
      </c>
      <c r="E14" s="58">
        <f t="shared" si="16"/>
        <v>193736000</v>
      </c>
      <c r="F14" s="58">
        <f t="shared" si="16"/>
        <v>193736000</v>
      </c>
      <c r="G14" s="58">
        <f t="shared" si="16"/>
        <v>189113413</v>
      </c>
      <c r="H14" s="58">
        <f t="shared" ref="H14" si="17">H187</f>
        <v>19369875</v>
      </c>
    </row>
    <row r="15" spans="1:8" s="19" customFormat="1" ht="16.5" customHeight="1" x14ac:dyDescent="0.3">
      <c r="A15" s="17" t="s">
        <v>206</v>
      </c>
      <c r="B15" s="20" t="s">
        <v>191</v>
      </c>
      <c r="C15" s="58">
        <f t="shared" ref="C15" si="18">C203</f>
        <v>0</v>
      </c>
      <c r="D15" s="58">
        <f t="shared" ref="D15:G15" si="19">D203</f>
        <v>63109930</v>
      </c>
      <c r="E15" s="58">
        <f t="shared" si="19"/>
        <v>63109930</v>
      </c>
      <c r="F15" s="58">
        <f t="shared" si="19"/>
        <v>55594430</v>
      </c>
      <c r="G15" s="58">
        <f t="shared" si="19"/>
        <v>55564021</v>
      </c>
      <c r="H15" s="58">
        <f t="shared" ref="H15" si="20">H203</f>
        <v>7804652</v>
      </c>
    </row>
    <row r="16" spans="1:8" s="19" customFormat="1" ht="45" x14ac:dyDescent="0.3">
      <c r="A16" s="17" t="s">
        <v>208</v>
      </c>
      <c r="B16" s="20" t="s">
        <v>192</v>
      </c>
      <c r="C16" s="58">
        <f t="shared" ref="C16" si="21">C210</f>
        <v>0</v>
      </c>
      <c r="D16" s="58">
        <f t="shared" ref="D16:G16" si="22">D210</f>
        <v>0</v>
      </c>
      <c r="E16" s="58">
        <f t="shared" si="22"/>
        <v>0</v>
      </c>
      <c r="F16" s="58">
        <f t="shared" si="22"/>
        <v>0</v>
      </c>
      <c r="G16" s="58">
        <f t="shared" si="22"/>
        <v>0</v>
      </c>
      <c r="H16" s="58">
        <f t="shared" ref="H16" si="23">H210</f>
        <v>0</v>
      </c>
    </row>
    <row r="17" spans="1:8" s="19" customFormat="1" ht="16.5" customHeight="1" x14ac:dyDescent="0.3">
      <c r="A17" s="17" t="s">
        <v>210</v>
      </c>
      <c r="B17" s="20" t="s">
        <v>194</v>
      </c>
      <c r="C17" s="58">
        <f t="shared" ref="C17" si="24">C77</f>
        <v>0</v>
      </c>
      <c r="D17" s="58">
        <f t="shared" ref="D17:G17" si="25">D77</f>
        <v>28000</v>
      </c>
      <c r="E17" s="58">
        <f t="shared" si="25"/>
        <v>28000</v>
      </c>
      <c r="F17" s="58">
        <f t="shared" si="25"/>
        <v>20630</v>
      </c>
      <c r="G17" s="58">
        <f t="shared" si="25"/>
        <v>20630</v>
      </c>
      <c r="H17" s="58">
        <f t="shared" ref="H17" si="26">H77</f>
        <v>2300</v>
      </c>
    </row>
    <row r="18" spans="1:8" s="19" customFormat="1" ht="16.5" customHeight="1" x14ac:dyDescent="0.3">
      <c r="A18" s="17" t="s">
        <v>212</v>
      </c>
      <c r="B18" s="20" t="s">
        <v>195</v>
      </c>
      <c r="C18" s="58">
        <f t="shared" ref="C18:C19" si="27">C80</f>
        <v>0</v>
      </c>
      <c r="D18" s="58">
        <f t="shared" ref="D18:G18" si="28">D80</f>
        <v>10500</v>
      </c>
      <c r="E18" s="58">
        <f t="shared" si="28"/>
        <v>10500</v>
      </c>
      <c r="F18" s="58">
        <f t="shared" si="28"/>
        <v>10500</v>
      </c>
      <c r="G18" s="58">
        <f t="shared" si="28"/>
        <v>10479.99</v>
      </c>
      <c r="H18" s="58">
        <f t="shared" ref="H18" si="29">H80</f>
        <v>0</v>
      </c>
    </row>
    <row r="19" spans="1:8" s="19" customFormat="1" x14ac:dyDescent="0.3">
      <c r="A19" s="17" t="s">
        <v>214</v>
      </c>
      <c r="B19" s="20" t="s">
        <v>196</v>
      </c>
      <c r="C19" s="58">
        <f t="shared" si="27"/>
        <v>0</v>
      </c>
      <c r="D19" s="58">
        <f t="shared" ref="D19:G19" si="30">D81</f>
        <v>10500</v>
      </c>
      <c r="E19" s="58">
        <f t="shared" si="30"/>
        <v>10500</v>
      </c>
      <c r="F19" s="58">
        <f t="shared" si="30"/>
        <v>10500</v>
      </c>
      <c r="G19" s="58">
        <f t="shared" si="30"/>
        <v>10479.99</v>
      </c>
      <c r="H19" s="58">
        <f t="shared" ref="H19" si="31">H81</f>
        <v>0</v>
      </c>
    </row>
    <row r="20" spans="1:8" s="19" customFormat="1" ht="30" x14ac:dyDescent="0.3">
      <c r="A20" s="17" t="s">
        <v>216</v>
      </c>
      <c r="B20" s="20" t="s">
        <v>198</v>
      </c>
      <c r="C20" s="58">
        <f t="shared" ref="C20" si="32">C186+C209</f>
        <v>0</v>
      </c>
      <c r="D20" s="58">
        <f t="shared" ref="D20:G20" si="33">D186+D209</f>
        <v>0</v>
      </c>
      <c r="E20" s="58">
        <f t="shared" si="33"/>
        <v>0</v>
      </c>
      <c r="F20" s="58">
        <f t="shared" si="33"/>
        <v>0</v>
      </c>
      <c r="G20" s="58">
        <f t="shared" si="33"/>
        <v>-522338.3</v>
      </c>
      <c r="H20" s="58">
        <f t="shared" ref="H20" si="34">H186+H209</f>
        <v>-72728.830000000016</v>
      </c>
    </row>
    <row r="21" spans="1:8" s="19" customFormat="1" ht="16.5" customHeight="1" x14ac:dyDescent="0.3">
      <c r="A21" s="17" t="s">
        <v>218</v>
      </c>
      <c r="B21" s="20" t="s">
        <v>200</v>
      </c>
      <c r="C21" s="58">
        <f t="shared" ref="C21" si="35">+C22+C18</f>
        <v>0</v>
      </c>
      <c r="D21" s="58">
        <f t="shared" ref="D21:G21" si="36">+D22+D18</f>
        <v>805436900</v>
      </c>
      <c r="E21" s="58">
        <f t="shared" si="36"/>
        <v>782658710</v>
      </c>
      <c r="F21" s="58">
        <f t="shared" si="36"/>
        <v>687185830</v>
      </c>
      <c r="G21" s="58">
        <f t="shared" si="36"/>
        <v>681449463.12</v>
      </c>
      <c r="H21" s="58">
        <f t="shared" ref="H21" si="37">+H22+H18</f>
        <v>76817155.070000008</v>
      </c>
    </row>
    <row r="22" spans="1:8" s="19" customFormat="1" x14ac:dyDescent="0.3">
      <c r="A22" s="17" t="s">
        <v>220</v>
      </c>
      <c r="B22" s="20" t="s">
        <v>186</v>
      </c>
      <c r="C22" s="58">
        <f t="shared" ref="C22" si="38">C11+C12+C13+C14+C15+C17+C186+C16</f>
        <v>0</v>
      </c>
      <c r="D22" s="58">
        <f t="shared" ref="D22:G22" si="39">D11+D12+D13+D14+D15+D17+D186+D16</f>
        <v>805426400</v>
      </c>
      <c r="E22" s="58">
        <f t="shared" si="39"/>
        <v>782648210</v>
      </c>
      <c r="F22" s="58">
        <f t="shared" si="39"/>
        <v>687175330</v>
      </c>
      <c r="G22" s="58">
        <f t="shared" si="39"/>
        <v>681438983.13</v>
      </c>
      <c r="H22" s="58">
        <f t="shared" ref="H22" si="40">H11+H12+H13+H14+H15+H17+H186+H16</f>
        <v>76817155.070000008</v>
      </c>
    </row>
    <row r="23" spans="1:8" s="19" customFormat="1" ht="16.5" customHeight="1" x14ac:dyDescent="0.3">
      <c r="A23" s="21" t="s">
        <v>222</v>
      </c>
      <c r="B23" s="20" t="s">
        <v>203</v>
      </c>
      <c r="C23" s="58">
        <f t="shared" ref="C23" si="41">+C24+C80+C186</f>
        <v>0</v>
      </c>
      <c r="D23" s="58">
        <f t="shared" ref="D23:G23" si="42">+D24+D80+D186</f>
        <v>742326970</v>
      </c>
      <c r="E23" s="58">
        <f t="shared" si="42"/>
        <v>719548780</v>
      </c>
      <c r="F23" s="58">
        <f t="shared" si="42"/>
        <v>631591400</v>
      </c>
      <c r="G23" s="58">
        <f t="shared" si="42"/>
        <v>625885442.12</v>
      </c>
      <c r="H23" s="58">
        <f t="shared" ref="H23" si="43">+H24+H80+H186</f>
        <v>69012503.070000008</v>
      </c>
    </row>
    <row r="24" spans="1:8" s="19" customFormat="1" ht="16.5" customHeight="1" x14ac:dyDescent="0.3">
      <c r="A24" s="17" t="s">
        <v>224</v>
      </c>
      <c r="B24" s="20" t="s">
        <v>186</v>
      </c>
      <c r="C24" s="58">
        <f t="shared" ref="C24" si="44">+C25+C46+C74+C187+C77+C210</f>
        <v>0</v>
      </c>
      <c r="D24" s="58">
        <f t="shared" ref="D24:G24" si="45">+D25+D46+D74+D187+D77+D210</f>
        <v>742316470</v>
      </c>
      <c r="E24" s="58">
        <f t="shared" si="45"/>
        <v>719538280</v>
      </c>
      <c r="F24" s="58">
        <f t="shared" si="45"/>
        <v>631580900</v>
      </c>
      <c r="G24" s="58">
        <f t="shared" si="45"/>
        <v>626393229.42999995</v>
      </c>
      <c r="H24" s="58">
        <f t="shared" ref="H24" si="46">+H25+H46+H74+H187+H77+H210</f>
        <v>69085231.900000006</v>
      </c>
    </row>
    <row r="25" spans="1:8" s="19" customFormat="1" x14ac:dyDescent="0.3">
      <c r="A25" s="17" t="s">
        <v>226</v>
      </c>
      <c r="B25" s="20" t="s">
        <v>187</v>
      </c>
      <c r="C25" s="58">
        <f t="shared" ref="C25" si="47">+C26+C38+C36</f>
        <v>0</v>
      </c>
      <c r="D25" s="58">
        <f t="shared" ref="D25:H25" si="48">+D26+D38+D36</f>
        <v>5741120</v>
      </c>
      <c r="E25" s="58">
        <f t="shared" si="48"/>
        <v>5741120</v>
      </c>
      <c r="F25" s="58">
        <f t="shared" si="48"/>
        <v>4300180</v>
      </c>
      <c r="G25" s="58">
        <f t="shared" si="48"/>
        <v>4300013</v>
      </c>
      <c r="H25" s="58">
        <f t="shared" si="48"/>
        <v>478206</v>
      </c>
    </row>
    <row r="26" spans="1:8" s="19" customFormat="1" ht="16.5" customHeight="1" x14ac:dyDescent="0.3">
      <c r="A26" s="17" t="s">
        <v>228</v>
      </c>
      <c r="B26" s="20" t="s">
        <v>207</v>
      </c>
      <c r="C26" s="58">
        <f t="shared" ref="C26" si="49">C27+C30+C31+C32+C34+C28+C29+C33</f>
        <v>0</v>
      </c>
      <c r="D26" s="58">
        <f t="shared" ref="D26:H26" si="50">D27+D30+D31+D32+D34+D28+D29+D33</f>
        <v>5614810</v>
      </c>
      <c r="E26" s="58">
        <f t="shared" si="50"/>
        <v>5614810</v>
      </c>
      <c r="F26" s="58">
        <f t="shared" si="50"/>
        <v>4206120</v>
      </c>
      <c r="G26" s="58">
        <f t="shared" si="50"/>
        <v>4205954</v>
      </c>
      <c r="H26" s="58">
        <f t="shared" si="50"/>
        <v>468114</v>
      </c>
    </row>
    <row r="27" spans="1:8" s="19" customFormat="1" ht="16.5" customHeight="1" x14ac:dyDescent="0.3">
      <c r="A27" s="22" t="s">
        <v>230</v>
      </c>
      <c r="B27" s="23" t="s">
        <v>209</v>
      </c>
      <c r="C27" s="59"/>
      <c r="D27" s="60">
        <v>4638570</v>
      </c>
      <c r="E27" s="60">
        <v>4638570</v>
      </c>
      <c r="F27" s="60">
        <v>3490970</v>
      </c>
      <c r="G27" s="45">
        <v>3490831</v>
      </c>
      <c r="H27" s="45">
        <v>407570</v>
      </c>
    </row>
    <row r="28" spans="1:8" s="19" customFormat="1" x14ac:dyDescent="0.3">
      <c r="A28" s="22" t="s">
        <v>232</v>
      </c>
      <c r="B28" s="23" t="s">
        <v>211</v>
      </c>
      <c r="C28" s="59"/>
      <c r="D28" s="60">
        <v>579080</v>
      </c>
      <c r="E28" s="60">
        <v>579080</v>
      </c>
      <c r="F28" s="60">
        <v>430980</v>
      </c>
      <c r="G28" s="45">
        <v>430977</v>
      </c>
      <c r="H28" s="45">
        <v>41889</v>
      </c>
    </row>
    <row r="29" spans="1:8" s="19" customFormat="1" x14ac:dyDescent="0.3">
      <c r="A29" s="22" t="s">
        <v>234</v>
      </c>
      <c r="B29" s="23" t="s">
        <v>213</v>
      </c>
      <c r="C29" s="59"/>
      <c r="D29" s="60">
        <v>7500</v>
      </c>
      <c r="E29" s="60">
        <v>7500</v>
      </c>
      <c r="F29" s="60">
        <v>7500</v>
      </c>
      <c r="G29" s="45">
        <v>7493</v>
      </c>
      <c r="H29" s="45">
        <v>1054</v>
      </c>
    </row>
    <row r="30" spans="1:8" s="19" customFormat="1" ht="16.5" customHeight="1" x14ac:dyDescent="0.3">
      <c r="A30" s="22" t="s">
        <v>236</v>
      </c>
      <c r="B30" s="24" t="s">
        <v>215</v>
      </c>
      <c r="C30" s="59"/>
      <c r="D30" s="60">
        <v>13460</v>
      </c>
      <c r="E30" s="60">
        <v>13460</v>
      </c>
      <c r="F30" s="60">
        <v>13030</v>
      </c>
      <c r="G30" s="45">
        <v>13024</v>
      </c>
      <c r="H30" s="45">
        <v>1480</v>
      </c>
    </row>
    <row r="31" spans="1:8" s="19" customFormat="1" ht="16.5" customHeight="1" x14ac:dyDescent="0.3">
      <c r="A31" s="22" t="s">
        <v>238</v>
      </c>
      <c r="B31" s="24" t="s">
        <v>217</v>
      </c>
      <c r="C31" s="59"/>
      <c r="D31" s="60">
        <v>960</v>
      </c>
      <c r="E31" s="60">
        <v>960</v>
      </c>
      <c r="F31" s="60">
        <v>20</v>
      </c>
      <c r="G31" s="45">
        <v>20</v>
      </c>
      <c r="H31" s="45">
        <v>0</v>
      </c>
    </row>
    <row r="32" spans="1:8" ht="16.5" customHeight="1" x14ac:dyDescent="0.3">
      <c r="A32" s="22" t="s">
        <v>240</v>
      </c>
      <c r="B32" s="24" t="s">
        <v>219</v>
      </c>
      <c r="C32" s="59"/>
      <c r="D32" s="60"/>
      <c r="E32" s="60"/>
      <c r="F32" s="60"/>
      <c r="G32" s="45"/>
      <c r="H32" s="45"/>
    </row>
    <row r="33" spans="1:8" ht="16.5" customHeight="1" x14ac:dyDescent="0.3">
      <c r="A33" s="22" t="s">
        <v>241</v>
      </c>
      <c r="B33" s="24" t="s">
        <v>221</v>
      </c>
      <c r="C33" s="59"/>
      <c r="D33" s="60">
        <v>200300</v>
      </c>
      <c r="E33" s="60">
        <v>200300</v>
      </c>
      <c r="F33" s="60">
        <v>143350</v>
      </c>
      <c r="G33" s="45">
        <v>143343</v>
      </c>
      <c r="H33" s="45">
        <v>13673</v>
      </c>
    </row>
    <row r="34" spans="1:8" ht="16.5" customHeight="1" x14ac:dyDescent="0.3">
      <c r="A34" s="22" t="s">
        <v>243</v>
      </c>
      <c r="B34" s="24" t="s">
        <v>223</v>
      </c>
      <c r="C34" s="59"/>
      <c r="D34" s="60">
        <v>174940</v>
      </c>
      <c r="E34" s="60">
        <v>174940</v>
      </c>
      <c r="F34" s="60">
        <v>120270</v>
      </c>
      <c r="G34" s="45">
        <v>120266</v>
      </c>
      <c r="H34" s="45">
        <v>2448</v>
      </c>
    </row>
    <row r="35" spans="1:8" ht="16.5" customHeight="1" x14ac:dyDescent="0.3">
      <c r="A35" s="22"/>
      <c r="B35" s="24" t="s">
        <v>225</v>
      </c>
      <c r="C35" s="59"/>
      <c r="D35" s="60"/>
      <c r="E35" s="60"/>
      <c r="F35" s="60"/>
      <c r="G35" s="45"/>
      <c r="H35" s="45"/>
    </row>
    <row r="36" spans="1:8" ht="16.5" customHeight="1" x14ac:dyDescent="0.3">
      <c r="A36" s="22" t="s">
        <v>245</v>
      </c>
      <c r="B36" s="20" t="s">
        <v>227</v>
      </c>
      <c r="C36" s="59">
        <f t="shared" ref="C36:H36" si="51">C37</f>
        <v>0</v>
      </c>
      <c r="D36" s="59">
        <f t="shared" si="51"/>
        <v>0</v>
      </c>
      <c r="E36" s="59">
        <f t="shared" si="51"/>
        <v>0</v>
      </c>
      <c r="F36" s="59">
        <f t="shared" si="51"/>
        <v>0</v>
      </c>
      <c r="G36" s="59">
        <f t="shared" si="51"/>
        <v>0</v>
      </c>
      <c r="H36" s="59">
        <f t="shared" si="51"/>
        <v>0</v>
      </c>
    </row>
    <row r="37" spans="1:8" ht="16.5" customHeight="1" x14ac:dyDescent="0.3">
      <c r="A37" s="22" t="s">
        <v>247</v>
      </c>
      <c r="B37" s="24" t="s">
        <v>229</v>
      </c>
      <c r="C37" s="59"/>
      <c r="D37" s="60"/>
      <c r="E37" s="60"/>
      <c r="F37" s="60"/>
      <c r="G37" s="45"/>
      <c r="H37" s="45"/>
    </row>
    <row r="38" spans="1:8" ht="16.5" customHeight="1" x14ac:dyDescent="0.3">
      <c r="A38" s="17" t="s">
        <v>249</v>
      </c>
      <c r="B38" s="20" t="s">
        <v>231</v>
      </c>
      <c r="C38" s="58">
        <f t="shared" ref="C38:H38" si="52">+C39+C40+C41+C42+C43+C44+C45</f>
        <v>0</v>
      </c>
      <c r="D38" s="58">
        <f t="shared" si="52"/>
        <v>126310</v>
      </c>
      <c r="E38" s="58">
        <f t="shared" si="52"/>
        <v>126310</v>
      </c>
      <c r="F38" s="58">
        <f t="shared" si="52"/>
        <v>94060</v>
      </c>
      <c r="G38" s="58">
        <f t="shared" si="52"/>
        <v>94059</v>
      </c>
      <c r="H38" s="58">
        <f t="shared" si="52"/>
        <v>10092</v>
      </c>
    </row>
    <row r="39" spans="1:8" ht="16.5" customHeight="1" x14ac:dyDescent="0.3">
      <c r="A39" s="22" t="s">
        <v>251</v>
      </c>
      <c r="B39" s="24" t="s">
        <v>233</v>
      </c>
      <c r="C39" s="59"/>
      <c r="D39" s="60"/>
      <c r="E39" s="60"/>
      <c r="F39" s="60"/>
      <c r="G39" s="45"/>
      <c r="H39" s="45"/>
    </row>
    <row r="40" spans="1:8" ht="16.5" customHeight="1" x14ac:dyDescent="0.3">
      <c r="A40" s="22" t="s">
        <v>253</v>
      </c>
      <c r="B40" s="24" t="s">
        <v>235</v>
      </c>
      <c r="C40" s="59"/>
      <c r="D40" s="60"/>
      <c r="E40" s="60"/>
      <c r="F40" s="60"/>
      <c r="G40" s="45"/>
      <c r="H40" s="45"/>
    </row>
    <row r="41" spans="1:8" s="19" customFormat="1" ht="16.5" customHeight="1" x14ac:dyDescent="0.3">
      <c r="A41" s="22" t="s">
        <v>255</v>
      </c>
      <c r="B41" s="24" t="s">
        <v>237</v>
      </c>
      <c r="C41" s="59"/>
      <c r="D41" s="60"/>
      <c r="E41" s="60"/>
      <c r="F41" s="60"/>
      <c r="G41" s="45"/>
      <c r="H41" s="45"/>
    </row>
    <row r="42" spans="1:8" ht="16.5" customHeight="1" x14ac:dyDescent="0.3">
      <c r="A42" s="22" t="s">
        <v>257</v>
      </c>
      <c r="B42" s="25" t="s">
        <v>239</v>
      </c>
      <c r="C42" s="59"/>
      <c r="D42" s="60"/>
      <c r="E42" s="60"/>
      <c r="F42" s="60"/>
      <c r="G42" s="45"/>
      <c r="H42" s="45"/>
    </row>
    <row r="43" spans="1:8" ht="16.5" customHeight="1" x14ac:dyDescent="0.3">
      <c r="A43" s="22" t="s">
        <v>259</v>
      </c>
      <c r="B43" s="25" t="s">
        <v>40</v>
      </c>
      <c r="C43" s="59"/>
      <c r="D43" s="60"/>
      <c r="E43" s="60"/>
      <c r="F43" s="60"/>
      <c r="G43" s="45"/>
      <c r="H43" s="45"/>
    </row>
    <row r="44" spans="1:8" ht="16.5" customHeight="1" x14ac:dyDescent="0.3">
      <c r="A44" s="22" t="s">
        <v>261</v>
      </c>
      <c r="B44" s="25" t="s">
        <v>242</v>
      </c>
      <c r="C44" s="59"/>
      <c r="D44" s="60">
        <v>126310</v>
      </c>
      <c r="E44" s="60">
        <v>126310</v>
      </c>
      <c r="F44" s="60">
        <v>94060</v>
      </c>
      <c r="G44" s="45">
        <v>94059</v>
      </c>
      <c r="H44" s="45">
        <v>10092</v>
      </c>
    </row>
    <row r="45" spans="1:8" ht="16.5" customHeight="1" x14ac:dyDescent="0.3">
      <c r="A45" s="22" t="s">
        <v>263</v>
      </c>
      <c r="B45" s="25" t="s">
        <v>244</v>
      </c>
      <c r="C45" s="59"/>
      <c r="D45" s="60"/>
      <c r="E45" s="60"/>
      <c r="F45" s="60"/>
      <c r="G45" s="45"/>
      <c r="H45" s="45"/>
    </row>
    <row r="46" spans="1:8" ht="16.5" customHeight="1" x14ac:dyDescent="0.3">
      <c r="A46" s="17" t="s">
        <v>265</v>
      </c>
      <c r="B46" s="20" t="s">
        <v>188</v>
      </c>
      <c r="C46" s="58">
        <f t="shared" ref="C46" si="53">+C47+C61+C60+C63+C66+C68+C69+C71+C67+C70</f>
        <v>0</v>
      </c>
      <c r="D46" s="58">
        <f t="shared" ref="D46:H46" si="54">+D47+D61+D60+D63+D66+D68+D69+D71+D67+D70</f>
        <v>542811350</v>
      </c>
      <c r="E46" s="58">
        <f t="shared" si="54"/>
        <v>520033160</v>
      </c>
      <c r="F46" s="58">
        <f t="shared" si="54"/>
        <v>433524090</v>
      </c>
      <c r="G46" s="58">
        <f t="shared" si="54"/>
        <v>432959173.42999995</v>
      </c>
      <c r="H46" s="58">
        <f t="shared" si="54"/>
        <v>49234850.900000006</v>
      </c>
    </row>
    <row r="47" spans="1:8" ht="16.5" customHeight="1" x14ac:dyDescent="0.3">
      <c r="A47" s="17" t="s">
        <v>267</v>
      </c>
      <c r="B47" s="20" t="s">
        <v>246</v>
      </c>
      <c r="C47" s="58">
        <f t="shared" ref="C47" si="55">+C48+C49+C50+C51+C52+C53+C54+C55+C57</f>
        <v>0</v>
      </c>
      <c r="D47" s="58">
        <f t="shared" ref="D47:H47" si="56">+D48+D49+D50+D51+D52+D53+D54+D55+D57</f>
        <v>542766550</v>
      </c>
      <c r="E47" s="58">
        <f t="shared" si="56"/>
        <v>519988360</v>
      </c>
      <c r="F47" s="58">
        <f t="shared" si="56"/>
        <v>433497840</v>
      </c>
      <c r="G47" s="58">
        <f t="shared" si="56"/>
        <v>432933016.33999997</v>
      </c>
      <c r="H47" s="58">
        <f t="shared" si="56"/>
        <v>49231432.370000005</v>
      </c>
    </row>
    <row r="48" spans="1:8" s="19" customFormat="1" ht="16.5" customHeight="1" x14ac:dyDescent="0.3">
      <c r="A48" s="22" t="s">
        <v>269</v>
      </c>
      <c r="B48" s="24" t="s">
        <v>248</v>
      </c>
      <c r="C48" s="59"/>
      <c r="D48" s="60">
        <v>46000</v>
      </c>
      <c r="E48" s="60">
        <v>46000</v>
      </c>
      <c r="F48" s="60">
        <v>36250</v>
      </c>
      <c r="G48" s="45">
        <v>36249.78</v>
      </c>
      <c r="H48" s="45">
        <v>6621.76</v>
      </c>
    </row>
    <row r="49" spans="1:8" s="19" customFormat="1" ht="16.5" customHeight="1" x14ac:dyDescent="0.3">
      <c r="A49" s="22" t="s">
        <v>271</v>
      </c>
      <c r="B49" s="24" t="s">
        <v>250</v>
      </c>
      <c r="C49" s="59"/>
      <c r="D49" s="60"/>
      <c r="E49" s="60"/>
      <c r="F49" s="60"/>
      <c r="G49" s="45"/>
      <c r="H49" s="45"/>
    </row>
    <row r="50" spans="1:8" ht="16.5" customHeight="1" x14ac:dyDescent="0.3">
      <c r="A50" s="22" t="s">
        <v>273</v>
      </c>
      <c r="B50" s="24" t="s">
        <v>252</v>
      </c>
      <c r="C50" s="59"/>
      <c r="D50" s="60">
        <v>73440</v>
      </c>
      <c r="E50" s="60">
        <v>73440</v>
      </c>
      <c r="F50" s="60">
        <v>56300</v>
      </c>
      <c r="G50" s="45">
        <v>56298.61</v>
      </c>
      <c r="H50" s="45">
        <v>4657.25</v>
      </c>
    </row>
    <row r="51" spans="1:8" ht="16.5" customHeight="1" x14ac:dyDescent="0.3">
      <c r="A51" s="22" t="s">
        <v>275</v>
      </c>
      <c r="B51" s="24" t="s">
        <v>254</v>
      </c>
      <c r="C51" s="59"/>
      <c r="D51" s="60">
        <v>15630</v>
      </c>
      <c r="E51" s="60">
        <v>15630</v>
      </c>
      <c r="F51" s="60">
        <v>11660</v>
      </c>
      <c r="G51" s="45">
        <v>11660</v>
      </c>
      <c r="H51" s="45">
        <v>1429.5</v>
      </c>
    </row>
    <row r="52" spans="1:8" ht="16.5" customHeight="1" x14ac:dyDescent="0.3">
      <c r="A52" s="22" t="s">
        <v>277</v>
      </c>
      <c r="B52" s="24" t="s">
        <v>256</v>
      </c>
      <c r="C52" s="59"/>
      <c r="D52" s="60">
        <v>8000</v>
      </c>
      <c r="E52" s="60">
        <v>8000</v>
      </c>
      <c r="F52" s="60">
        <v>5000</v>
      </c>
      <c r="G52" s="45">
        <v>4285</v>
      </c>
      <c r="H52" s="45">
        <v>1785</v>
      </c>
    </row>
    <row r="53" spans="1:8" ht="16.5" customHeight="1" x14ac:dyDescent="0.3">
      <c r="A53" s="22" t="s">
        <v>279</v>
      </c>
      <c r="B53" s="24" t="s">
        <v>258</v>
      </c>
      <c r="C53" s="59"/>
      <c r="D53" s="60"/>
      <c r="E53" s="60"/>
      <c r="F53" s="60"/>
      <c r="G53" s="45"/>
      <c r="H53" s="45">
        <v>0</v>
      </c>
    </row>
    <row r="54" spans="1:8" ht="16.5" customHeight="1" x14ac:dyDescent="0.3">
      <c r="A54" s="22" t="s">
        <v>281</v>
      </c>
      <c r="B54" s="24" t="s">
        <v>260</v>
      </c>
      <c r="C54" s="59"/>
      <c r="D54" s="60">
        <v>89400</v>
      </c>
      <c r="E54" s="60">
        <v>89400</v>
      </c>
      <c r="F54" s="60">
        <v>67800</v>
      </c>
      <c r="G54" s="45">
        <v>67640.37</v>
      </c>
      <c r="H54" s="45">
        <v>9038.6399999999921</v>
      </c>
    </row>
    <row r="55" spans="1:8" ht="16.5" customHeight="1" x14ac:dyDescent="0.35">
      <c r="A55" s="17" t="s">
        <v>283</v>
      </c>
      <c r="B55" s="20" t="s">
        <v>262</v>
      </c>
      <c r="C55" s="61">
        <f t="shared" ref="C55:H55" si="57">+C56+C91</f>
        <v>0</v>
      </c>
      <c r="D55" s="61">
        <f t="shared" si="57"/>
        <v>542256070</v>
      </c>
      <c r="E55" s="61">
        <f t="shared" si="57"/>
        <v>519477880</v>
      </c>
      <c r="F55" s="61">
        <f t="shared" si="57"/>
        <v>433151530</v>
      </c>
      <c r="G55" s="61">
        <f t="shared" si="57"/>
        <v>432594962.43000001</v>
      </c>
      <c r="H55" s="61">
        <f t="shared" si="57"/>
        <v>49184160.900000006</v>
      </c>
    </row>
    <row r="56" spans="1:8" ht="16.5" customHeight="1" x14ac:dyDescent="0.3">
      <c r="A56" s="27" t="s">
        <v>285</v>
      </c>
      <c r="B56" s="28" t="s">
        <v>264</v>
      </c>
      <c r="C56" s="62"/>
      <c r="D56" s="60">
        <v>8000</v>
      </c>
      <c r="E56" s="60">
        <v>8000</v>
      </c>
      <c r="F56" s="60">
        <v>3790</v>
      </c>
      <c r="G56" s="45">
        <v>3789</v>
      </c>
      <c r="H56" s="45"/>
    </row>
    <row r="57" spans="1:8" s="19" customFormat="1" ht="16.5" customHeight="1" x14ac:dyDescent="0.3">
      <c r="A57" s="22" t="s">
        <v>287</v>
      </c>
      <c r="B57" s="24" t="s">
        <v>266</v>
      </c>
      <c r="C57" s="59"/>
      <c r="D57" s="60">
        <v>278010</v>
      </c>
      <c r="E57" s="60">
        <v>278010</v>
      </c>
      <c r="F57" s="60">
        <v>169300</v>
      </c>
      <c r="G57" s="45">
        <v>161920.15</v>
      </c>
      <c r="H57" s="45">
        <v>23739.32</v>
      </c>
    </row>
    <row r="58" spans="1:8" s="26" customFormat="1" ht="16.5" customHeight="1" x14ac:dyDescent="0.3">
      <c r="A58" s="22"/>
      <c r="B58" s="24" t="s">
        <v>268</v>
      </c>
      <c r="C58" s="59"/>
      <c r="D58" s="60">
        <v>200</v>
      </c>
      <c r="E58" s="60">
        <v>200</v>
      </c>
      <c r="F58" s="60">
        <v>200</v>
      </c>
      <c r="G58" s="45">
        <v>200</v>
      </c>
      <c r="H58" s="45">
        <v>0</v>
      </c>
    </row>
    <row r="59" spans="1:8" ht="16.5" customHeight="1" x14ac:dyDescent="0.3">
      <c r="A59" s="22"/>
      <c r="B59" s="24" t="s">
        <v>270</v>
      </c>
      <c r="C59" s="59"/>
      <c r="D59" s="60">
        <v>36810</v>
      </c>
      <c r="E59" s="60">
        <v>36810</v>
      </c>
      <c r="F59" s="60">
        <v>14740</v>
      </c>
      <c r="G59" s="45">
        <v>7360.15</v>
      </c>
      <c r="H59" s="45">
        <v>7360.15</v>
      </c>
    </row>
    <row r="60" spans="1:8" s="19" customFormat="1" ht="16.5" customHeight="1" x14ac:dyDescent="0.3">
      <c r="A60" s="17" t="s">
        <v>291</v>
      </c>
      <c r="B60" s="24" t="s">
        <v>272</v>
      </c>
      <c r="C60" s="59"/>
      <c r="D60" s="60"/>
      <c r="E60" s="60"/>
      <c r="F60" s="60"/>
      <c r="G60" s="45"/>
      <c r="H60" s="45"/>
    </row>
    <row r="61" spans="1:8" s="19" customFormat="1" ht="16.5" customHeight="1" x14ac:dyDescent="0.3">
      <c r="A61" s="17" t="s">
        <v>293</v>
      </c>
      <c r="B61" s="20" t="s">
        <v>274</v>
      </c>
      <c r="C61" s="63">
        <f t="shared" ref="C61:H61" si="58">+C62</f>
        <v>0</v>
      </c>
      <c r="D61" s="63">
        <f t="shared" si="58"/>
        <v>32000</v>
      </c>
      <c r="E61" s="63">
        <f t="shared" si="58"/>
        <v>32000</v>
      </c>
      <c r="F61" s="63">
        <f t="shared" si="58"/>
        <v>20500</v>
      </c>
      <c r="G61" s="63">
        <f t="shared" si="58"/>
        <v>20500</v>
      </c>
      <c r="H61" s="63">
        <f t="shared" si="58"/>
        <v>3418.53</v>
      </c>
    </row>
    <row r="62" spans="1:8" s="19" customFormat="1" ht="16.5" customHeight="1" x14ac:dyDescent="0.3">
      <c r="A62" s="22" t="s">
        <v>295</v>
      </c>
      <c r="B62" s="24" t="s">
        <v>276</v>
      </c>
      <c r="C62" s="59"/>
      <c r="D62" s="60">
        <v>32000</v>
      </c>
      <c r="E62" s="60">
        <v>32000</v>
      </c>
      <c r="F62" s="60">
        <v>20500</v>
      </c>
      <c r="G62" s="45">
        <v>20500</v>
      </c>
      <c r="H62" s="45">
        <v>3418.53</v>
      </c>
    </row>
    <row r="63" spans="1:8" s="19" customFormat="1" ht="16.5" customHeight="1" x14ac:dyDescent="0.3">
      <c r="A63" s="17" t="s">
        <v>297</v>
      </c>
      <c r="B63" s="20" t="s">
        <v>278</v>
      </c>
      <c r="C63" s="58">
        <f t="shared" ref="C63:H63" si="59">+C64+C65</f>
        <v>0</v>
      </c>
      <c r="D63" s="58">
        <f t="shared" si="59"/>
        <v>1000</v>
      </c>
      <c r="E63" s="58">
        <f t="shared" si="59"/>
        <v>1000</v>
      </c>
      <c r="F63" s="58">
        <f t="shared" si="59"/>
        <v>500</v>
      </c>
      <c r="G63" s="58">
        <f t="shared" si="59"/>
        <v>425</v>
      </c>
      <c r="H63" s="58">
        <f t="shared" si="59"/>
        <v>0</v>
      </c>
    </row>
    <row r="64" spans="1:8" ht="16.5" customHeight="1" x14ac:dyDescent="0.3">
      <c r="A64" s="17" t="s">
        <v>298</v>
      </c>
      <c r="B64" s="24" t="s">
        <v>280</v>
      </c>
      <c r="C64" s="59"/>
      <c r="D64" s="60">
        <v>1000</v>
      </c>
      <c r="E64" s="60">
        <v>1000</v>
      </c>
      <c r="F64" s="60">
        <v>500</v>
      </c>
      <c r="G64" s="45">
        <v>425</v>
      </c>
      <c r="H64" s="45"/>
    </row>
    <row r="65" spans="1:8" s="19" customFormat="1" ht="16.5" customHeight="1" x14ac:dyDescent="0.3">
      <c r="A65" s="17" t="s">
        <v>300</v>
      </c>
      <c r="B65" s="24" t="s">
        <v>282</v>
      </c>
      <c r="C65" s="59"/>
      <c r="D65" s="60"/>
      <c r="E65" s="60"/>
      <c r="F65" s="60"/>
      <c r="G65" s="45"/>
      <c r="H65" s="45"/>
    </row>
    <row r="66" spans="1:8" ht="16.5" customHeight="1" x14ac:dyDescent="0.3">
      <c r="A66" s="22" t="s">
        <v>302</v>
      </c>
      <c r="B66" s="24" t="s">
        <v>284</v>
      </c>
      <c r="C66" s="59"/>
      <c r="D66" s="60">
        <v>1000</v>
      </c>
      <c r="E66" s="60">
        <v>1000</v>
      </c>
      <c r="F66" s="60">
        <v>0</v>
      </c>
      <c r="G66" s="45">
        <v>0</v>
      </c>
      <c r="H66" s="45">
        <v>0</v>
      </c>
    </row>
    <row r="67" spans="1:8" ht="16.5" customHeight="1" x14ac:dyDescent="0.3">
      <c r="A67" s="22" t="s">
        <v>303</v>
      </c>
      <c r="B67" s="23" t="s">
        <v>286</v>
      </c>
      <c r="C67" s="59"/>
      <c r="D67" s="60"/>
      <c r="E67" s="60"/>
      <c r="F67" s="60"/>
      <c r="G67" s="45"/>
      <c r="H67" s="45"/>
    </row>
    <row r="68" spans="1:8" ht="16.5" customHeight="1" x14ac:dyDescent="0.3">
      <c r="A68" s="22" t="s">
        <v>305</v>
      </c>
      <c r="B68" s="24" t="s">
        <v>288</v>
      </c>
      <c r="C68" s="59"/>
      <c r="D68" s="60"/>
      <c r="E68" s="60"/>
      <c r="F68" s="60"/>
      <c r="G68" s="45"/>
      <c r="H68" s="45"/>
    </row>
    <row r="69" spans="1:8" ht="16.5" customHeight="1" x14ac:dyDescent="0.3">
      <c r="A69" s="22" t="s">
        <v>307</v>
      </c>
      <c r="B69" s="24" t="s">
        <v>289</v>
      </c>
      <c r="C69" s="59"/>
      <c r="D69" s="60"/>
      <c r="E69" s="60"/>
      <c r="F69" s="60"/>
      <c r="G69" s="45"/>
      <c r="H69" s="45"/>
    </row>
    <row r="70" spans="1:8" ht="45" x14ac:dyDescent="0.3">
      <c r="A70" s="22" t="s">
        <v>308</v>
      </c>
      <c r="B70" s="24" t="s">
        <v>290</v>
      </c>
      <c r="C70" s="59"/>
      <c r="D70" s="60">
        <v>4350</v>
      </c>
      <c r="E70" s="60">
        <v>4350</v>
      </c>
      <c r="F70" s="60">
        <v>4350</v>
      </c>
      <c r="G70" s="45">
        <v>4334.3900000000003</v>
      </c>
      <c r="H70" s="45"/>
    </row>
    <row r="71" spans="1:8" ht="16.5" customHeight="1" x14ac:dyDescent="0.3">
      <c r="A71" s="17" t="s">
        <v>309</v>
      </c>
      <c r="B71" s="20" t="s">
        <v>292</v>
      </c>
      <c r="C71" s="63">
        <f t="shared" ref="C71:H71" si="60">+C72+C73</f>
        <v>0</v>
      </c>
      <c r="D71" s="63">
        <f t="shared" si="60"/>
        <v>6450</v>
      </c>
      <c r="E71" s="63">
        <f t="shared" si="60"/>
        <v>6450</v>
      </c>
      <c r="F71" s="63">
        <f t="shared" si="60"/>
        <v>900</v>
      </c>
      <c r="G71" s="63">
        <f t="shared" si="60"/>
        <v>897.7</v>
      </c>
      <c r="H71" s="63">
        <f t="shared" si="60"/>
        <v>0</v>
      </c>
    </row>
    <row r="72" spans="1:8" ht="16.5" customHeight="1" x14ac:dyDescent="0.3">
      <c r="A72" s="22" t="s">
        <v>311</v>
      </c>
      <c r="B72" s="24" t="s">
        <v>294</v>
      </c>
      <c r="C72" s="59"/>
      <c r="D72" s="60"/>
      <c r="E72" s="60"/>
      <c r="F72" s="60"/>
      <c r="G72" s="45"/>
      <c r="H72" s="45"/>
    </row>
    <row r="73" spans="1:8" s="19" customFormat="1" ht="16.5" customHeight="1" x14ac:dyDescent="0.3">
      <c r="A73" s="22" t="s">
        <v>313</v>
      </c>
      <c r="B73" s="24" t="s">
        <v>296</v>
      </c>
      <c r="C73" s="59"/>
      <c r="D73" s="60">
        <v>6450</v>
      </c>
      <c r="E73" s="60">
        <v>6450</v>
      </c>
      <c r="F73" s="60">
        <v>900</v>
      </c>
      <c r="G73" s="64">
        <v>897.7</v>
      </c>
      <c r="H73" s="64"/>
    </row>
    <row r="74" spans="1:8" ht="16.5" customHeight="1" x14ac:dyDescent="0.3">
      <c r="A74" s="17" t="s">
        <v>315</v>
      </c>
      <c r="B74" s="20" t="s">
        <v>189</v>
      </c>
      <c r="C74" s="57">
        <f>+C75</f>
        <v>0</v>
      </c>
      <c r="D74" s="57">
        <f t="shared" ref="D74:H75" si="61">+D75</f>
        <v>0</v>
      </c>
      <c r="E74" s="57">
        <f t="shared" si="61"/>
        <v>0</v>
      </c>
      <c r="F74" s="57">
        <f t="shared" si="61"/>
        <v>0</v>
      </c>
      <c r="G74" s="57">
        <f t="shared" si="61"/>
        <v>0</v>
      </c>
      <c r="H74" s="57">
        <f t="shared" si="61"/>
        <v>0</v>
      </c>
    </row>
    <row r="75" spans="1:8" ht="16.5" customHeight="1" x14ac:dyDescent="0.3">
      <c r="A75" s="29" t="s">
        <v>317</v>
      </c>
      <c r="B75" s="20" t="s">
        <v>299</v>
      </c>
      <c r="C75" s="57">
        <f>+C76</f>
        <v>0</v>
      </c>
      <c r="D75" s="57">
        <f t="shared" si="61"/>
        <v>0</v>
      </c>
      <c r="E75" s="57">
        <f t="shared" si="61"/>
        <v>0</v>
      </c>
      <c r="F75" s="57">
        <f t="shared" si="61"/>
        <v>0</v>
      </c>
      <c r="G75" s="57">
        <f t="shared" si="61"/>
        <v>0</v>
      </c>
      <c r="H75" s="57">
        <f t="shared" si="61"/>
        <v>0</v>
      </c>
    </row>
    <row r="76" spans="1:8" s="19" customFormat="1" ht="16.5" customHeight="1" x14ac:dyDescent="0.3">
      <c r="A76" s="29" t="s">
        <v>319</v>
      </c>
      <c r="B76" s="24" t="s">
        <v>301</v>
      </c>
      <c r="C76" s="59"/>
      <c r="D76" s="60"/>
      <c r="E76" s="60"/>
      <c r="F76" s="60"/>
      <c r="G76" s="45"/>
      <c r="H76" s="45"/>
    </row>
    <row r="77" spans="1:8" s="19" customFormat="1" ht="16.5" customHeight="1" x14ac:dyDescent="0.3">
      <c r="A77" s="29" t="s">
        <v>193</v>
      </c>
      <c r="B77" s="30" t="s">
        <v>194</v>
      </c>
      <c r="C77" s="59">
        <f t="shared" ref="C77:H77" si="62">C78+C79</f>
        <v>0</v>
      </c>
      <c r="D77" s="59">
        <f t="shared" si="62"/>
        <v>28000</v>
      </c>
      <c r="E77" s="59">
        <f t="shared" si="62"/>
        <v>28000</v>
      </c>
      <c r="F77" s="59">
        <f t="shared" si="62"/>
        <v>20630</v>
      </c>
      <c r="G77" s="59">
        <f t="shared" si="62"/>
        <v>20630</v>
      </c>
      <c r="H77" s="59">
        <f t="shared" si="62"/>
        <v>2300</v>
      </c>
    </row>
    <row r="78" spans="1:8" s="19" customFormat="1" ht="16.5" customHeight="1" x14ac:dyDescent="0.3">
      <c r="A78" s="29" t="s">
        <v>322</v>
      </c>
      <c r="B78" s="31" t="s">
        <v>304</v>
      </c>
      <c r="C78" s="59"/>
      <c r="D78" s="60"/>
      <c r="E78" s="60"/>
      <c r="F78" s="60"/>
      <c r="G78" s="45"/>
      <c r="H78" s="45"/>
    </row>
    <row r="79" spans="1:8" ht="16.5" customHeight="1" x14ac:dyDescent="0.3">
      <c r="A79" s="29" t="s">
        <v>324</v>
      </c>
      <c r="B79" s="31" t="s">
        <v>306</v>
      </c>
      <c r="C79" s="59"/>
      <c r="D79" s="60">
        <v>28000</v>
      </c>
      <c r="E79" s="60">
        <v>28000</v>
      </c>
      <c r="F79" s="60">
        <v>20630</v>
      </c>
      <c r="G79" s="45">
        <v>20630</v>
      </c>
      <c r="H79" s="45">
        <v>2300</v>
      </c>
    </row>
    <row r="80" spans="1:8" s="19" customFormat="1" ht="16.5" customHeight="1" x14ac:dyDescent="0.3">
      <c r="A80" s="17" t="s">
        <v>326</v>
      </c>
      <c r="B80" s="20" t="s">
        <v>195</v>
      </c>
      <c r="C80" s="58">
        <f t="shared" ref="C80:H80" si="63">+C81</f>
        <v>0</v>
      </c>
      <c r="D80" s="58">
        <f t="shared" si="63"/>
        <v>10500</v>
      </c>
      <c r="E80" s="58">
        <f t="shared" si="63"/>
        <v>10500</v>
      </c>
      <c r="F80" s="58">
        <f t="shared" si="63"/>
        <v>10500</v>
      </c>
      <c r="G80" s="58">
        <f t="shared" si="63"/>
        <v>10479.99</v>
      </c>
      <c r="H80" s="58">
        <f t="shared" si="63"/>
        <v>0</v>
      </c>
    </row>
    <row r="81" spans="1:8" s="19" customFormat="1" ht="16.5" customHeight="1" x14ac:dyDescent="0.3">
      <c r="A81" s="17" t="s">
        <v>328</v>
      </c>
      <c r="B81" s="20" t="s">
        <v>196</v>
      </c>
      <c r="C81" s="58">
        <f t="shared" ref="C81" si="64">+C82+C87</f>
        <v>0</v>
      </c>
      <c r="D81" s="58">
        <f t="shared" ref="D81:H81" si="65">+D82+D87</f>
        <v>10500</v>
      </c>
      <c r="E81" s="58">
        <f t="shared" si="65"/>
        <v>10500</v>
      </c>
      <c r="F81" s="58">
        <f t="shared" si="65"/>
        <v>10500</v>
      </c>
      <c r="G81" s="58">
        <f t="shared" si="65"/>
        <v>10479.99</v>
      </c>
      <c r="H81" s="58">
        <f t="shared" si="65"/>
        <v>0</v>
      </c>
    </row>
    <row r="82" spans="1:8" s="19" customFormat="1" ht="16.5" customHeight="1" x14ac:dyDescent="0.3">
      <c r="A82" s="17" t="s">
        <v>330</v>
      </c>
      <c r="B82" s="20" t="s">
        <v>310</v>
      </c>
      <c r="C82" s="58">
        <f t="shared" ref="C82" si="66">+C84+C86+C85+C83</f>
        <v>0</v>
      </c>
      <c r="D82" s="58">
        <f t="shared" ref="D82:H82" si="67">+D84+D86+D85+D83</f>
        <v>10500</v>
      </c>
      <c r="E82" s="58">
        <f t="shared" si="67"/>
        <v>10500</v>
      </c>
      <c r="F82" s="58">
        <f t="shared" si="67"/>
        <v>10500</v>
      </c>
      <c r="G82" s="58">
        <f t="shared" si="67"/>
        <v>10479.99</v>
      </c>
      <c r="H82" s="58">
        <f t="shared" si="67"/>
        <v>0</v>
      </c>
    </row>
    <row r="83" spans="1:8" s="19" customFormat="1" ht="16.5" customHeight="1" x14ac:dyDescent="0.3">
      <c r="A83" s="17" t="s">
        <v>332</v>
      </c>
      <c r="B83" s="23" t="s">
        <v>312</v>
      </c>
      <c r="C83" s="58"/>
      <c r="D83" s="60"/>
      <c r="E83" s="60"/>
      <c r="F83" s="60"/>
      <c r="G83" s="45"/>
      <c r="H83" s="45"/>
    </row>
    <row r="84" spans="1:8" s="19" customFormat="1" ht="16.5" customHeight="1" x14ac:dyDescent="0.3">
      <c r="A84" s="22" t="s">
        <v>334</v>
      </c>
      <c r="B84" s="24" t="s">
        <v>314</v>
      </c>
      <c r="C84" s="59"/>
      <c r="D84" s="60">
        <v>10500</v>
      </c>
      <c r="E84" s="60">
        <v>10500</v>
      </c>
      <c r="F84" s="60">
        <v>10500</v>
      </c>
      <c r="G84" s="45">
        <v>10479.99</v>
      </c>
      <c r="H84" s="45">
        <v>0</v>
      </c>
    </row>
    <row r="85" spans="1:8" s="19" customFormat="1" ht="16.5" customHeight="1" x14ac:dyDescent="0.3">
      <c r="A85" s="22" t="s">
        <v>336</v>
      </c>
      <c r="B85" s="23" t="s">
        <v>316</v>
      </c>
      <c r="C85" s="59"/>
      <c r="D85" s="60"/>
      <c r="E85" s="60"/>
      <c r="F85" s="60"/>
      <c r="G85" s="45"/>
      <c r="H85" s="45"/>
    </row>
    <row r="86" spans="1:8" ht="16.5" customHeight="1" x14ac:dyDescent="0.3">
      <c r="A86" s="22" t="s">
        <v>337</v>
      </c>
      <c r="B86" s="24" t="s">
        <v>318</v>
      </c>
      <c r="C86" s="59"/>
      <c r="D86" s="60"/>
      <c r="E86" s="60"/>
      <c r="F86" s="60"/>
      <c r="G86" s="45"/>
      <c r="H86" s="45"/>
    </row>
    <row r="87" spans="1:8" ht="16.5" customHeight="1" x14ac:dyDescent="0.3">
      <c r="A87" s="32" t="s">
        <v>339</v>
      </c>
      <c r="B87" s="23" t="s">
        <v>320</v>
      </c>
      <c r="C87" s="59"/>
      <c r="D87" s="60"/>
      <c r="E87" s="60"/>
      <c r="F87" s="60"/>
      <c r="G87" s="45"/>
      <c r="H87" s="45"/>
    </row>
    <row r="88" spans="1:8" ht="16.5" customHeight="1" x14ac:dyDescent="0.3">
      <c r="A88" s="22" t="s">
        <v>224</v>
      </c>
      <c r="B88" s="24" t="s">
        <v>321</v>
      </c>
      <c r="C88" s="59"/>
      <c r="D88" s="60"/>
      <c r="E88" s="60"/>
      <c r="F88" s="60"/>
      <c r="G88" s="45"/>
      <c r="H88" s="45"/>
    </row>
    <row r="89" spans="1:8" ht="16.5" customHeight="1" x14ac:dyDescent="0.3">
      <c r="A89" s="22" t="s">
        <v>341</v>
      </c>
      <c r="B89" s="24" t="s">
        <v>323</v>
      </c>
      <c r="C89" s="57">
        <f t="shared" ref="C89:H89" si="68">+C46-C91+C25+C80+C187+C77</f>
        <v>0</v>
      </c>
      <c r="D89" s="57">
        <f>+D46-D91+D25+D80+D187+D77</f>
        <v>200078900</v>
      </c>
      <c r="E89" s="57">
        <f>+E46-E91+E25+E80+E187+E77</f>
        <v>200078900</v>
      </c>
      <c r="F89" s="57">
        <f t="shared" si="68"/>
        <v>198443660</v>
      </c>
      <c r="G89" s="57">
        <f t="shared" si="68"/>
        <v>193812535.98999995</v>
      </c>
      <c r="H89" s="57">
        <f t="shared" si="68"/>
        <v>19901071</v>
      </c>
    </row>
    <row r="90" spans="1:8" ht="16.5" customHeight="1" x14ac:dyDescent="0.3">
      <c r="A90" s="22"/>
      <c r="B90" s="24" t="s">
        <v>325</v>
      </c>
      <c r="C90" s="57"/>
      <c r="D90" s="60"/>
      <c r="E90" s="60"/>
      <c r="F90" s="60"/>
      <c r="G90" s="60">
        <v>-418.49</v>
      </c>
      <c r="H90" s="60"/>
    </row>
    <row r="91" spans="1:8" ht="16.5" customHeight="1" x14ac:dyDescent="0.35">
      <c r="A91" s="22" t="s">
        <v>344</v>
      </c>
      <c r="B91" s="20" t="s">
        <v>327</v>
      </c>
      <c r="C91" s="65">
        <f t="shared" ref="C91" si="69">+C92+C139+C168+C170+C182+C184</f>
        <v>0</v>
      </c>
      <c r="D91" s="65">
        <f t="shared" ref="D91:H91" si="70">+D92+D139+D168+D170+D182+D184</f>
        <v>542248070</v>
      </c>
      <c r="E91" s="65">
        <f t="shared" si="70"/>
        <v>519469880</v>
      </c>
      <c r="F91" s="65">
        <f t="shared" si="70"/>
        <v>433147740</v>
      </c>
      <c r="G91" s="65">
        <f t="shared" si="70"/>
        <v>432591173.43000001</v>
      </c>
      <c r="H91" s="65">
        <f t="shared" si="70"/>
        <v>49184160.900000006</v>
      </c>
    </row>
    <row r="92" spans="1:8" s="26" customFormat="1" ht="16.5" customHeight="1" x14ac:dyDescent="0.3">
      <c r="A92" s="17" t="s">
        <v>346</v>
      </c>
      <c r="B92" s="20" t="s">
        <v>329</v>
      </c>
      <c r="C92" s="58">
        <f t="shared" ref="C92" si="71">+C93+C103+C119+C135+C137</f>
        <v>0</v>
      </c>
      <c r="D92" s="58">
        <f t="shared" ref="D92:H92" si="72">+D93+D103+D119+D135+D137</f>
        <v>218710470</v>
      </c>
      <c r="E92" s="58">
        <f t="shared" si="72"/>
        <v>203416460</v>
      </c>
      <c r="F92" s="58">
        <f t="shared" si="72"/>
        <v>175694660</v>
      </c>
      <c r="G92" s="58">
        <f t="shared" si="72"/>
        <v>175662099.25999999</v>
      </c>
      <c r="H92" s="58">
        <f t="shared" si="72"/>
        <v>19701743.390000001</v>
      </c>
    </row>
    <row r="93" spans="1:8" s="26" customFormat="1" ht="16.5" customHeight="1" x14ac:dyDescent="0.3">
      <c r="A93" s="22" t="s">
        <v>348</v>
      </c>
      <c r="B93" s="20" t="s">
        <v>331</v>
      </c>
      <c r="C93" s="57">
        <f t="shared" ref="C93" si="73">+C94+C100+C101+C95+C96</f>
        <v>0</v>
      </c>
      <c r="D93" s="57">
        <f t="shared" ref="D93:H93" si="74">+D94+D100+D101+D95+D96</f>
        <v>118763910</v>
      </c>
      <c r="E93" s="57">
        <f t="shared" si="74"/>
        <v>106604730</v>
      </c>
      <c r="F93" s="57">
        <f t="shared" si="74"/>
        <v>94198680</v>
      </c>
      <c r="G93" s="57">
        <f t="shared" si="74"/>
        <v>94170928.010000005</v>
      </c>
      <c r="H93" s="57">
        <f t="shared" si="74"/>
        <v>12232044.85</v>
      </c>
    </row>
    <row r="94" spans="1:8" s="26" customFormat="1" ht="16.5" customHeight="1" x14ac:dyDescent="0.3">
      <c r="A94" s="22"/>
      <c r="B94" s="23" t="s">
        <v>333</v>
      </c>
      <c r="C94" s="59"/>
      <c r="D94" s="60">
        <v>74878000</v>
      </c>
      <c r="E94" s="60">
        <v>82874000</v>
      </c>
      <c r="F94" s="60">
        <v>72115170</v>
      </c>
      <c r="G94" s="45">
        <v>72115170</v>
      </c>
      <c r="H94" s="45">
        <v>10144740.259999998</v>
      </c>
    </row>
    <row r="95" spans="1:8" s="26" customFormat="1" ht="16.5" customHeight="1" x14ac:dyDescent="0.3">
      <c r="A95" s="22"/>
      <c r="B95" s="23" t="s">
        <v>335</v>
      </c>
      <c r="C95" s="59"/>
      <c r="D95" s="60">
        <v>33993990</v>
      </c>
      <c r="E95" s="60">
        <v>16962640</v>
      </c>
      <c r="F95" s="60">
        <v>16962640</v>
      </c>
      <c r="G95" s="45">
        <v>16962368.010000002</v>
      </c>
      <c r="H95" s="45">
        <v>1463113.8400000017</v>
      </c>
    </row>
    <row r="96" spans="1:8" s="26" customFormat="1" ht="16.5" customHeight="1" x14ac:dyDescent="0.3">
      <c r="A96" s="22"/>
      <c r="B96" s="70" t="s">
        <v>476</v>
      </c>
      <c r="C96" s="59">
        <f>C97+C98+C99</f>
        <v>0</v>
      </c>
      <c r="D96" s="59">
        <f t="shared" ref="D96:H96" si="75">D97+D98+D99</f>
        <v>7505750</v>
      </c>
      <c r="E96" s="59">
        <f t="shared" si="75"/>
        <v>4309920</v>
      </c>
      <c r="F96" s="59">
        <f t="shared" si="75"/>
        <v>3261430</v>
      </c>
      <c r="G96" s="59">
        <f t="shared" si="75"/>
        <v>3244720</v>
      </c>
      <c r="H96" s="59">
        <f t="shared" si="75"/>
        <v>421839.69000000018</v>
      </c>
    </row>
    <row r="97" spans="1:8" s="26" customFormat="1" ht="30" x14ac:dyDescent="0.3">
      <c r="A97" s="22"/>
      <c r="B97" s="23" t="s">
        <v>477</v>
      </c>
      <c r="C97" s="59"/>
      <c r="D97" s="60">
        <v>6999810</v>
      </c>
      <c r="E97" s="60">
        <v>3915070</v>
      </c>
      <c r="F97" s="60">
        <v>2993320</v>
      </c>
      <c r="G97" s="45">
        <v>2993320</v>
      </c>
      <c r="H97" s="45">
        <v>393898.45000000019</v>
      </c>
    </row>
    <row r="98" spans="1:8" s="26" customFormat="1" ht="75" x14ac:dyDescent="0.3">
      <c r="A98" s="22"/>
      <c r="B98" s="23" t="s">
        <v>478</v>
      </c>
      <c r="C98" s="59"/>
      <c r="D98" s="60">
        <v>282410</v>
      </c>
      <c r="E98" s="60">
        <v>219990</v>
      </c>
      <c r="F98" s="60">
        <v>149770</v>
      </c>
      <c r="G98" s="45">
        <v>149770</v>
      </c>
      <c r="H98" s="45">
        <v>25231.240000000005</v>
      </c>
    </row>
    <row r="99" spans="1:8" s="26" customFormat="1" ht="75" x14ac:dyDescent="0.3">
      <c r="A99" s="22"/>
      <c r="B99" s="23" t="s">
        <v>479</v>
      </c>
      <c r="C99" s="59"/>
      <c r="D99" s="60">
        <v>223530</v>
      </c>
      <c r="E99" s="60">
        <v>174860</v>
      </c>
      <c r="F99" s="60">
        <v>118340</v>
      </c>
      <c r="G99" s="45">
        <v>101630</v>
      </c>
      <c r="H99" s="45">
        <v>2710</v>
      </c>
    </row>
    <row r="100" spans="1:8" s="26" customFormat="1" ht="16.5" customHeight="1" x14ac:dyDescent="0.3">
      <c r="A100" s="22"/>
      <c r="B100" s="23" t="s">
        <v>338</v>
      </c>
      <c r="C100" s="60"/>
      <c r="D100" s="60">
        <v>44170</v>
      </c>
      <c r="E100" s="60">
        <v>44170</v>
      </c>
      <c r="F100" s="60">
        <v>38440</v>
      </c>
      <c r="G100" s="45">
        <v>32490</v>
      </c>
      <c r="H100" s="45">
        <v>4186.4700000000012</v>
      </c>
    </row>
    <row r="101" spans="1:8" s="26" customFormat="1" ht="75" x14ac:dyDescent="0.3">
      <c r="A101" s="22"/>
      <c r="B101" s="23" t="s">
        <v>340</v>
      </c>
      <c r="C101" s="59"/>
      <c r="D101" s="60">
        <v>2342000</v>
      </c>
      <c r="E101" s="60">
        <v>2414000</v>
      </c>
      <c r="F101" s="60">
        <v>1821000</v>
      </c>
      <c r="G101" s="45">
        <v>1816180</v>
      </c>
      <c r="H101" s="45">
        <v>198164.59000000008</v>
      </c>
    </row>
    <row r="102" spans="1:8" ht="30" x14ac:dyDescent="0.3">
      <c r="A102" s="22"/>
      <c r="B102" s="24" t="s">
        <v>325</v>
      </c>
      <c r="C102" s="59"/>
      <c r="D102" s="60"/>
      <c r="E102" s="60"/>
      <c r="F102" s="60"/>
      <c r="G102" s="45">
        <v>-11720.44</v>
      </c>
      <c r="H102" s="45">
        <v>-304.35000000000036</v>
      </c>
    </row>
    <row r="103" spans="1:8" ht="45" x14ac:dyDescent="0.3">
      <c r="A103" s="22" t="s">
        <v>356</v>
      </c>
      <c r="B103" s="20" t="s">
        <v>342</v>
      </c>
      <c r="C103" s="59">
        <f t="shared" ref="C103:H103" si="76">C104+C105+C106+C107+C108+C109+C111+C110+C112</f>
        <v>0</v>
      </c>
      <c r="D103" s="59">
        <f t="shared" si="76"/>
        <v>72747300</v>
      </c>
      <c r="E103" s="59">
        <f t="shared" si="76"/>
        <v>69691000</v>
      </c>
      <c r="F103" s="59">
        <f t="shared" si="76"/>
        <v>60786000</v>
      </c>
      <c r="G103" s="59">
        <f t="shared" si="76"/>
        <v>60782815.619999997</v>
      </c>
      <c r="H103" s="59">
        <f t="shared" si="76"/>
        <v>5297866.8</v>
      </c>
    </row>
    <row r="104" spans="1:8" ht="16.5" customHeight="1" x14ac:dyDescent="0.3">
      <c r="A104" s="22"/>
      <c r="B104" s="23" t="s">
        <v>343</v>
      </c>
      <c r="C104" s="59"/>
      <c r="D104" s="60">
        <v>1633760</v>
      </c>
      <c r="E104" s="60">
        <v>1551000</v>
      </c>
      <c r="F104" s="60">
        <v>1204000</v>
      </c>
      <c r="G104" s="45">
        <v>1203350</v>
      </c>
      <c r="H104" s="45">
        <v>104200</v>
      </c>
    </row>
    <row r="105" spans="1:8" ht="30" x14ac:dyDescent="0.3">
      <c r="A105" s="22"/>
      <c r="B105" s="23" t="s">
        <v>345</v>
      </c>
      <c r="C105" s="59"/>
      <c r="D105" s="60">
        <v>540000</v>
      </c>
      <c r="E105" s="60"/>
      <c r="F105" s="60"/>
      <c r="G105" s="45"/>
      <c r="H105" s="45">
        <v>0</v>
      </c>
    </row>
    <row r="106" spans="1:8" s="19" customFormat="1" ht="16.5" customHeight="1" x14ac:dyDescent="0.3">
      <c r="A106" s="22"/>
      <c r="B106" s="23" t="s">
        <v>347</v>
      </c>
      <c r="C106" s="59"/>
      <c r="D106" s="60">
        <v>66000</v>
      </c>
      <c r="E106" s="60">
        <v>118000</v>
      </c>
      <c r="F106" s="60">
        <v>118000</v>
      </c>
      <c r="G106" s="45">
        <v>117585.62</v>
      </c>
      <c r="H106" s="45">
        <v>14525.619999999995</v>
      </c>
    </row>
    <row r="107" spans="1:8" ht="16.5" customHeight="1" x14ac:dyDescent="0.3">
      <c r="A107" s="22"/>
      <c r="B107" s="23" t="s">
        <v>349</v>
      </c>
      <c r="C107" s="59"/>
      <c r="D107" s="60">
        <v>38422190</v>
      </c>
      <c r="E107" s="60">
        <v>36953000</v>
      </c>
      <c r="F107" s="60">
        <v>33138000</v>
      </c>
      <c r="G107" s="45">
        <v>33137790</v>
      </c>
      <c r="H107" s="45">
        <v>3445581.1799999997</v>
      </c>
    </row>
    <row r="108" spans="1:8" x14ac:dyDescent="0.3">
      <c r="A108" s="22"/>
      <c r="B108" s="34" t="s">
        <v>350</v>
      </c>
      <c r="C108" s="59"/>
      <c r="D108" s="60"/>
      <c r="E108" s="60"/>
      <c r="F108" s="60"/>
      <c r="G108" s="45"/>
      <c r="H108" s="45">
        <v>0</v>
      </c>
    </row>
    <row r="109" spans="1:8" ht="30" x14ac:dyDescent="0.3">
      <c r="A109" s="22"/>
      <c r="B109" s="23" t="s">
        <v>351</v>
      </c>
      <c r="C109" s="59"/>
      <c r="D109" s="60">
        <v>742000</v>
      </c>
      <c r="E109" s="60">
        <v>716000</v>
      </c>
      <c r="F109" s="60">
        <v>573000</v>
      </c>
      <c r="G109" s="45">
        <v>572600</v>
      </c>
      <c r="H109" s="45">
        <v>0</v>
      </c>
    </row>
    <row r="110" spans="1:8" ht="16.5" customHeight="1" x14ac:dyDescent="0.3">
      <c r="A110" s="22"/>
      <c r="B110" s="35" t="s">
        <v>352</v>
      </c>
      <c r="C110" s="59"/>
      <c r="D110" s="60"/>
      <c r="E110" s="60"/>
      <c r="F110" s="60"/>
      <c r="G110" s="45"/>
      <c r="H110" s="45">
        <v>0</v>
      </c>
    </row>
    <row r="111" spans="1:8" x14ac:dyDescent="0.3">
      <c r="A111" s="22"/>
      <c r="B111" s="35" t="s">
        <v>353</v>
      </c>
      <c r="C111" s="59"/>
      <c r="D111" s="60">
        <v>24426250</v>
      </c>
      <c r="E111" s="60">
        <v>23405000</v>
      </c>
      <c r="F111" s="60">
        <v>19322000</v>
      </c>
      <c r="G111" s="66">
        <v>19321300</v>
      </c>
      <c r="H111" s="66">
        <v>882090</v>
      </c>
    </row>
    <row r="112" spans="1:8" ht="45" x14ac:dyDescent="0.3">
      <c r="A112" s="22"/>
      <c r="B112" s="36" t="s">
        <v>354</v>
      </c>
      <c r="C112" s="59">
        <f>C113+C114+C117+C115+C116</f>
        <v>0</v>
      </c>
      <c r="D112" s="59">
        <f t="shared" ref="D112:H112" si="77">D113+D114+D117+D115+D116</f>
        <v>6917100</v>
      </c>
      <c r="E112" s="59">
        <f t="shared" si="77"/>
        <v>6948000</v>
      </c>
      <c r="F112" s="59">
        <f t="shared" si="77"/>
        <v>6431000</v>
      </c>
      <c r="G112" s="59">
        <f t="shared" si="77"/>
        <v>6430190</v>
      </c>
      <c r="H112" s="59">
        <f t="shared" si="77"/>
        <v>851470</v>
      </c>
    </row>
    <row r="113" spans="1:8" ht="16.5" customHeight="1" x14ac:dyDescent="0.3">
      <c r="A113" s="22"/>
      <c r="B113" s="35" t="s">
        <v>355</v>
      </c>
      <c r="C113" s="59"/>
      <c r="D113" s="60">
        <v>6917100</v>
      </c>
      <c r="E113" s="60">
        <v>6948000</v>
      </c>
      <c r="F113" s="60">
        <v>6431000</v>
      </c>
      <c r="G113" s="45">
        <v>6430190</v>
      </c>
      <c r="H113" s="45">
        <v>851470</v>
      </c>
    </row>
    <row r="114" spans="1:8" ht="30" x14ac:dyDescent="0.3">
      <c r="A114" s="22"/>
      <c r="B114" s="35" t="s">
        <v>491</v>
      </c>
      <c r="C114" s="59"/>
      <c r="D114" s="60"/>
      <c r="E114" s="60"/>
      <c r="F114" s="60"/>
      <c r="G114" s="45"/>
      <c r="H114" s="45"/>
    </row>
    <row r="115" spans="1:8" ht="30" x14ac:dyDescent="0.3">
      <c r="A115" s="22"/>
      <c r="B115" s="35" t="s">
        <v>492</v>
      </c>
      <c r="C115" s="59"/>
      <c r="D115" s="60"/>
      <c r="E115" s="60"/>
      <c r="F115" s="60"/>
      <c r="G115" s="45"/>
      <c r="H115" s="45"/>
    </row>
    <row r="116" spans="1:8" ht="30" x14ac:dyDescent="0.3">
      <c r="A116" s="22"/>
      <c r="B116" s="35" t="s">
        <v>497</v>
      </c>
      <c r="C116" s="59"/>
      <c r="D116" s="60"/>
      <c r="E116" s="60"/>
      <c r="F116" s="60"/>
      <c r="G116" s="45"/>
      <c r="H116" s="45"/>
    </row>
    <row r="117" spans="1:8" ht="30" x14ac:dyDescent="0.3">
      <c r="A117" s="22"/>
      <c r="B117" s="35" t="s">
        <v>357</v>
      </c>
      <c r="C117" s="59"/>
      <c r="D117" s="60"/>
      <c r="E117" s="60"/>
      <c r="F117" s="60"/>
      <c r="G117" s="45"/>
      <c r="H117" s="45"/>
    </row>
    <row r="118" spans="1:8" ht="30" x14ac:dyDescent="0.3">
      <c r="A118" s="22"/>
      <c r="B118" s="24" t="s">
        <v>325</v>
      </c>
      <c r="C118" s="59"/>
      <c r="D118" s="60"/>
      <c r="E118" s="60"/>
      <c r="F118" s="60"/>
      <c r="G118" s="45">
        <v>-469.92</v>
      </c>
      <c r="H118" s="45"/>
    </row>
    <row r="119" spans="1:8" ht="36" customHeight="1" x14ac:dyDescent="0.3">
      <c r="A119" s="17" t="s">
        <v>367</v>
      </c>
      <c r="B119" s="20" t="s">
        <v>358</v>
      </c>
      <c r="C119" s="59">
        <f t="shared" ref="C119:H119" si="78">C120+C121+C122+C123+C124+C125+C126+C127+C128+C129</f>
        <v>0</v>
      </c>
      <c r="D119" s="59">
        <f t="shared" si="78"/>
        <v>3993300</v>
      </c>
      <c r="E119" s="59">
        <f t="shared" si="78"/>
        <v>3611000</v>
      </c>
      <c r="F119" s="59">
        <f t="shared" si="78"/>
        <v>3047000</v>
      </c>
      <c r="G119" s="59">
        <f t="shared" si="78"/>
        <v>3045388.23</v>
      </c>
      <c r="H119" s="59">
        <f t="shared" si="78"/>
        <v>288950</v>
      </c>
    </row>
    <row r="120" spans="1:8" x14ac:dyDescent="0.3">
      <c r="A120" s="22"/>
      <c r="B120" s="23" t="s">
        <v>349</v>
      </c>
      <c r="C120" s="59"/>
      <c r="D120" s="60">
        <v>2358740</v>
      </c>
      <c r="E120" s="60">
        <v>2163000</v>
      </c>
      <c r="F120" s="60">
        <v>1946000</v>
      </c>
      <c r="G120" s="45">
        <v>1945320</v>
      </c>
      <c r="H120" s="45">
        <v>211160</v>
      </c>
    </row>
    <row r="121" spans="1:8" ht="30" x14ac:dyDescent="0.3">
      <c r="A121" s="22"/>
      <c r="B121" s="37" t="s">
        <v>359</v>
      </c>
      <c r="C121" s="59"/>
      <c r="D121" s="60">
        <v>832620</v>
      </c>
      <c r="E121" s="60">
        <v>660000</v>
      </c>
      <c r="F121" s="60">
        <v>639000</v>
      </c>
      <c r="G121" s="45">
        <v>638330</v>
      </c>
      <c r="H121" s="45">
        <v>77790</v>
      </c>
    </row>
    <row r="122" spans="1:8" ht="16.5" customHeight="1" x14ac:dyDescent="0.3">
      <c r="A122" s="22"/>
      <c r="B122" s="38" t="s">
        <v>360</v>
      </c>
      <c r="C122" s="59"/>
      <c r="D122" s="60">
        <v>801940</v>
      </c>
      <c r="E122" s="60">
        <v>788000</v>
      </c>
      <c r="F122" s="60">
        <v>462000</v>
      </c>
      <c r="G122" s="45">
        <v>461738.23</v>
      </c>
      <c r="H122" s="45">
        <v>0</v>
      </c>
    </row>
    <row r="123" spans="1:8" ht="30" customHeight="1" x14ac:dyDescent="0.3">
      <c r="A123" s="22"/>
      <c r="B123" s="38" t="s">
        <v>361</v>
      </c>
      <c r="C123" s="59"/>
      <c r="D123" s="60"/>
      <c r="E123" s="60"/>
      <c r="F123" s="60"/>
      <c r="G123" s="45"/>
      <c r="H123" s="45"/>
    </row>
    <row r="124" spans="1:8" ht="16.5" customHeight="1" x14ac:dyDescent="0.3">
      <c r="A124" s="22"/>
      <c r="B124" s="38" t="s">
        <v>362</v>
      </c>
      <c r="C124" s="59"/>
      <c r="D124" s="60"/>
      <c r="E124" s="60"/>
      <c r="F124" s="60"/>
      <c r="G124" s="45"/>
      <c r="H124" s="45"/>
    </row>
    <row r="125" spans="1:8" ht="16.5" customHeight="1" x14ac:dyDescent="0.3">
      <c r="A125" s="22"/>
      <c r="B125" s="23" t="s">
        <v>343</v>
      </c>
      <c r="C125" s="59"/>
      <c r="D125" s="60"/>
      <c r="E125" s="60"/>
      <c r="F125" s="60"/>
      <c r="G125" s="45"/>
      <c r="H125" s="45"/>
    </row>
    <row r="126" spans="1:8" ht="16.5" customHeight="1" x14ac:dyDescent="0.3">
      <c r="A126" s="22"/>
      <c r="B126" s="38" t="s">
        <v>363</v>
      </c>
      <c r="C126" s="59"/>
      <c r="D126" s="60"/>
      <c r="E126" s="60"/>
      <c r="F126" s="60"/>
      <c r="G126" s="67"/>
      <c r="H126" s="67"/>
    </row>
    <row r="127" spans="1:8" x14ac:dyDescent="0.3">
      <c r="A127" s="22"/>
      <c r="B127" s="39" t="s">
        <v>364</v>
      </c>
      <c r="C127" s="59"/>
      <c r="D127" s="60"/>
      <c r="E127" s="60"/>
      <c r="F127" s="60"/>
      <c r="G127" s="67"/>
      <c r="H127" s="67"/>
    </row>
    <row r="128" spans="1:8" s="19" customFormat="1" ht="30" x14ac:dyDescent="0.3">
      <c r="A128" s="22"/>
      <c r="B128" s="39" t="s">
        <v>365</v>
      </c>
      <c r="C128" s="59"/>
      <c r="D128" s="60"/>
      <c r="E128" s="60"/>
      <c r="F128" s="60"/>
      <c r="G128" s="67"/>
      <c r="H128" s="67"/>
    </row>
    <row r="129" spans="1:8" s="19" customFormat="1" ht="30" x14ac:dyDescent="0.3">
      <c r="A129" s="22"/>
      <c r="B129" s="40" t="s">
        <v>366</v>
      </c>
      <c r="C129" s="59">
        <f t="shared" ref="C129:H129" si="79">C130+C131+C132+C133</f>
        <v>0</v>
      </c>
      <c r="D129" s="59">
        <f t="shared" si="79"/>
        <v>0</v>
      </c>
      <c r="E129" s="59">
        <f t="shared" si="79"/>
        <v>0</v>
      </c>
      <c r="F129" s="59">
        <f t="shared" si="79"/>
        <v>0</v>
      </c>
      <c r="G129" s="59">
        <f t="shared" si="79"/>
        <v>0</v>
      </c>
      <c r="H129" s="59">
        <f t="shared" si="79"/>
        <v>0</v>
      </c>
    </row>
    <row r="130" spans="1:8" s="19" customFormat="1" x14ac:dyDescent="0.3">
      <c r="A130" s="22"/>
      <c r="B130" s="41" t="s">
        <v>368</v>
      </c>
      <c r="C130" s="59"/>
      <c r="D130" s="60"/>
      <c r="E130" s="60"/>
      <c r="F130" s="60"/>
      <c r="G130" s="67"/>
      <c r="H130" s="67"/>
    </row>
    <row r="131" spans="1:8" s="19" customFormat="1" ht="30" x14ac:dyDescent="0.3">
      <c r="A131" s="22"/>
      <c r="B131" s="41" t="s">
        <v>369</v>
      </c>
      <c r="C131" s="59"/>
      <c r="D131" s="60"/>
      <c r="E131" s="60"/>
      <c r="F131" s="60"/>
      <c r="G131" s="67"/>
      <c r="H131" s="67"/>
    </row>
    <row r="132" spans="1:8" s="19" customFormat="1" ht="30" x14ac:dyDescent="0.3">
      <c r="A132" s="22"/>
      <c r="B132" s="41" t="s">
        <v>370</v>
      </c>
      <c r="C132" s="59"/>
      <c r="D132" s="60"/>
      <c r="E132" s="60"/>
      <c r="F132" s="60"/>
      <c r="G132" s="67"/>
      <c r="H132" s="67"/>
    </row>
    <row r="133" spans="1:8" s="19" customFormat="1" ht="30" x14ac:dyDescent="0.3">
      <c r="A133" s="22"/>
      <c r="B133" s="41" t="s">
        <v>371</v>
      </c>
      <c r="C133" s="59"/>
      <c r="D133" s="60"/>
      <c r="E133" s="60"/>
      <c r="F133" s="60"/>
      <c r="G133" s="67"/>
      <c r="H133" s="67"/>
    </row>
    <row r="134" spans="1:8" s="19" customFormat="1" ht="30" x14ac:dyDescent="0.3">
      <c r="A134" s="22"/>
      <c r="B134" s="24" t="s">
        <v>325</v>
      </c>
      <c r="C134" s="59"/>
      <c r="D134" s="60"/>
      <c r="E134" s="60"/>
      <c r="F134" s="60"/>
      <c r="G134" s="67"/>
      <c r="H134" s="67"/>
    </row>
    <row r="135" spans="1:8" s="19" customFormat="1" ht="30" x14ac:dyDescent="0.3">
      <c r="A135" s="22" t="s">
        <v>380</v>
      </c>
      <c r="B135" s="24" t="s">
        <v>372</v>
      </c>
      <c r="C135" s="57"/>
      <c r="D135" s="60">
        <v>18014960</v>
      </c>
      <c r="E135" s="60">
        <v>18298730</v>
      </c>
      <c r="F135" s="60">
        <v>13886190</v>
      </c>
      <c r="G135" s="45">
        <v>13886177.4</v>
      </c>
      <c r="H135" s="45">
        <v>1519591.7400000002</v>
      </c>
    </row>
    <row r="136" spans="1:8" s="19" customFormat="1" ht="16.5" customHeight="1" x14ac:dyDescent="0.3">
      <c r="A136" s="22"/>
      <c r="B136" s="24" t="s">
        <v>325</v>
      </c>
      <c r="C136" s="57"/>
      <c r="D136" s="60"/>
      <c r="E136" s="60"/>
      <c r="F136" s="60"/>
      <c r="G136" s="45"/>
      <c r="H136" s="45"/>
    </row>
    <row r="137" spans="1:8" s="19" customFormat="1" ht="16.5" customHeight="1" x14ac:dyDescent="0.3">
      <c r="A137" s="22" t="s">
        <v>381</v>
      </c>
      <c r="B137" s="24" t="s">
        <v>373</v>
      </c>
      <c r="C137" s="59"/>
      <c r="D137" s="60">
        <v>5191000</v>
      </c>
      <c r="E137" s="60">
        <v>5211000</v>
      </c>
      <c r="F137" s="60">
        <v>3776790</v>
      </c>
      <c r="G137" s="64">
        <v>3776790</v>
      </c>
      <c r="H137" s="64">
        <v>363290</v>
      </c>
    </row>
    <row r="138" spans="1:8" s="19" customFormat="1" ht="16.5" customHeight="1" x14ac:dyDescent="0.3">
      <c r="A138" s="22"/>
      <c r="B138" s="24" t="s">
        <v>325</v>
      </c>
      <c r="C138" s="59"/>
      <c r="D138" s="60"/>
      <c r="E138" s="60"/>
      <c r="F138" s="60"/>
      <c r="G138" s="64"/>
      <c r="H138" s="64"/>
    </row>
    <row r="139" spans="1:8" ht="16.5" customHeight="1" x14ac:dyDescent="0.3">
      <c r="A139" s="17" t="s">
        <v>383</v>
      </c>
      <c r="B139" s="20" t="s">
        <v>374</v>
      </c>
      <c r="C139" s="58">
        <f t="shared" ref="C139" si="80">+C140+C148+C152+C156+C163</f>
        <v>0</v>
      </c>
      <c r="D139" s="58">
        <f t="shared" ref="D139:H139" si="81">+D140+D148+D152+D156+D163</f>
        <v>109396990</v>
      </c>
      <c r="E139" s="58">
        <f t="shared" si="81"/>
        <v>107863880</v>
      </c>
      <c r="F139" s="58">
        <f t="shared" si="81"/>
        <v>80475140</v>
      </c>
      <c r="G139" s="58">
        <f t="shared" si="81"/>
        <v>79951146.370000005</v>
      </c>
      <c r="H139" s="58">
        <f t="shared" si="81"/>
        <v>8877599.9199999999</v>
      </c>
    </row>
    <row r="140" spans="1:8" ht="16.5" customHeight="1" x14ac:dyDescent="0.3">
      <c r="A140" s="17" t="s">
        <v>385</v>
      </c>
      <c r="B140" s="20" t="s">
        <v>375</v>
      </c>
      <c r="C140" s="57">
        <f>+C141+C144+C145+C146</f>
        <v>0</v>
      </c>
      <c r="D140" s="57">
        <f t="shared" ref="D140:H140" si="82">+D141+D144+D145+D146</f>
        <v>69252330</v>
      </c>
      <c r="E140" s="57">
        <f t="shared" si="82"/>
        <v>68163220</v>
      </c>
      <c r="F140" s="57">
        <f t="shared" si="82"/>
        <v>51003690</v>
      </c>
      <c r="G140" s="57">
        <f t="shared" si="82"/>
        <v>50479700</v>
      </c>
      <c r="H140" s="57">
        <f t="shared" si="82"/>
        <v>5351716.87</v>
      </c>
    </row>
    <row r="141" spans="1:8" s="19" customFormat="1" ht="16.5" customHeight="1" x14ac:dyDescent="0.3">
      <c r="A141" s="22"/>
      <c r="B141" s="42" t="s">
        <v>376</v>
      </c>
      <c r="C141" s="59"/>
      <c r="D141" s="60">
        <v>62217000</v>
      </c>
      <c r="E141" s="60">
        <v>61949000</v>
      </c>
      <c r="F141" s="60">
        <v>46116150</v>
      </c>
      <c r="G141" s="45">
        <f>G142+G143</f>
        <v>46116150</v>
      </c>
      <c r="H141" s="45">
        <f>H142+H143</f>
        <v>4952000</v>
      </c>
    </row>
    <row r="142" spans="1:8" s="19" customFormat="1" ht="16.5" customHeight="1" x14ac:dyDescent="0.3">
      <c r="A142" s="22"/>
      <c r="B142" s="55" t="s">
        <v>377</v>
      </c>
      <c r="C142" s="59"/>
      <c r="D142" s="60"/>
      <c r="E142" s="60"/>
      <c r="F142" s="60"/>
      <c r="G142" s="100">
        <v>25091407.859999999</v>
      </c>
      <c r="H142" s="45">
        <v>2682529.4600000009</v>
      </c>
    </row>
    <row r="143" spans="1:8" s="19" customFormat="1" ht="16.5" customHeight="1" x14ac:dyDescent="0.3">
      <c r="A143" s="22"/>
      <c r="B143" s="55" t="s">
        <v>378</v>
      </c>
      <c r="C143" s="59"/>
      <c r="D143" s="60"/>
      <c r="E143" s="60"/>
      <c r="F143" s="60"/>
      <c r="G143" s="101">
        <v>21024742.140000001</v>
      </c>
      <c r="H143" s="45">
        <v>2269470.5399999991</v>
      </c>
    </row>
    <row r="144" spans="1:8" s="19" customFormat="1" ht="16.5" customHeight="1" x14ac:dyDescent="0.3">
      <c r="A144" s="22"/>
      <c r="B144" s="42" t="s">
        <v>379</v>
      </c>
      <c r="C144" s="59"/>
      <c r="D144" s="60">
        <v>5233000</v>
      </c>
      <c r="E144" s="60">
        <v>5103890</v>
      </c>
      <c r="F144" s="60">
        <v>3795890</v>
      </c>
      <c r="G144" s="23">
        <v>3746570</v>
      </c>
      <c r="H144" s="23">
        <v>396041.87000000011</v>
      </c>
    </row>
    <row r="145" spans="1:8" s="19" customFormat="1" ht="60" x14ac:dyDescent="0.3">
      <c r="A145" s="22"/>
      <c r="B145" s="42" t="s">
        <v>480</v>
      </c>
      <c r="C145" s="59"/>
      <c r="D145" s="60">
        <v>1172330</v>
      </c>
      <c r="E145" s="60">
        <v>570330</v>
      </c>
      <c r="F145" s="60">
        <v>551650</v>
      </c>
      <c r="G145" s="23">
        <v>410025</v>
      </c>
      <c r="H145" s="23">
        <v>3675</v>
      </c>
    </row>
    <row r="146" spans="1:8" s="19" customFormat="1" ht="60" x14ac:dyDescent="0.3">
      <c r="A146" s="22"/>
      <c r="B146" s="42" t="s">
        <v>493</v>
      </c>
      <c r="C146" s="59"/>
      <c r="D146" s="60">
        <v>630000</v>
      </c>
      <c r="E146" s="60">
        <v>540000</v>
      </c>
      <c r="F146" s="60">
        <v>540000</v>
      </c>
      <c r="G146" s="23">
        <v>206955</v>
      </c>
      <c r="H146" s="23">
        <v>0</v>
      </c>
    </row>
    <row r="147" spans="1:8" s="19" customFormat="1" ht="16.5" customHeight="1" x14ac:dyDescent="0.3">
      <c r="A147" s="22"/>
      <c r="B147" s="24" t="s">
        <v>325</v>
      </c>
      <c r="C147" s="59"/>
      <c r="D147" s="60"/>
      <c r="E147" s="60"/>
      <c r="F147" s="60"/>
      <c r="G147" s="23">
        <v>-6247.78</v>
      </c>
      <c r="H147" s="23">
        <v>0</v>
      </c>
    </row>
    <row r="148" spans="1:8" s="19" customFormat="1" ht="16.5" customHeight="1" x14ac:dyDescent="0.3">
      <c r="A148" s="22" t="s">
        <v>391</v>
      </c>
      <c r="B148" s="43" t="s">
        <v>494</v>
      </c>
      <c r="C148" s="59">
        <f>C149+C150</f>
        <v>0</v>
      </c>
      <c r="D148" s="59">
        <f t="shared" ref="D148:H148" si="83">D149+D150</f>
        <v>20533000</v>
      </c>
      <c r="E148" s="59">
        <f t="shared" si="83"/>
        <v>19877000</v>
      </c>
      <c r="F148" s="59">
        <f t="shared" si="83"/>
        <v>13640290</v>
      </c>
      <c r="G148" s="59">
        <f t="shared" si="83"/>
        <v>13640290</v>
      </c>
      <c r="H148" s="59">
        <f t="shared" si="83"/>
        <v>1541000</v>
      </c>
    </row>
    <row r="149" spans="1:8" s="19" customFormat="1" ht="16.5" customHeight="1" x14ac:dyDescent="0.3">
      <c r="A149" s="22"/>
      <c r="B149" s="71" t="s">
        <v>333</v>
      </c>
      <c r="C149" s="59"/>
      <c r="D149" s="60">
        <v>20533000</v>
      </c>
      <c r="E149" s="60">
        <v>19877000</v>
      </c>
      <c r="F149" s="60">
        <v>13640290</v>
      </c>
      <c r="G149" s="59">
        <v>13640290</v>
      </c>
      <c r="H149" s="59">
        <v>1541000</v>
      </c>
    </row>
    <row r="150" spans="1:8" s="19" customFormat="1" ht="16.5" customHeight="1" x14ac:dyDescent="0.3">
      <c r="A150" s="22"/>
      <c r="B150" s="71" t="s">
        <v>495</v>
      </c>
      <c r="C150" s="59"/>
      <c r="D150" s="60"/>
      <c r="E150" s="60"/>
      <c r="F150" s="60"/>
      <c r="G150" s="59"/>
      <c r="H150" s="59">
        <v>0</v>
      </c>
    </row>
    <row r="151" spans="1:8" s="19" customFormat="1" ht="16.5" customHeight="1" x14ac:dyDescent="0.3">
      <c r="A151" s="22"/>
      <c r="B151" s="24" t="s">
        <v>325</v>
      </c>
      <c r="C151" s="59"/>
      <c r="D151" s="60"/>
      <c r="E151" s="60"/>
      <c r="F151" s="60"/>
      <c r="G151" s="23">
        <v>-7363.22</v>
      </c>
      <c r="H151" s="23">
        <v>-55.420000000000073</v>
      </c>
    </row>
    <row r="152" spans="1:8" s="19" customFormat="1" ht="16.5" customHeight="1" x14ac:dyDescent="0.3">
      <c r="A152" s="17" t="s">
        <v>393</v>
      </c>
      <c r="B152" s="44" t="s">
        <v>382</v>
      </c>
      <c r="C152" s="59">
        <f t="shared" ref="C152:H152" si="84">+C153+C154</f>
        <v>0</v>
      </c>
      <c r="D152" s="59">
        <f t="shared" si="84"/>
        <v>2438000</v>
      </c>
      <c r="E152" s="59">
        <f t="shared" si="84"/>
        <v>2380000</v>
      </c>
      <c r="F152" s="59">
        <f t="shared" si="84"/>
        <v>1660650</v>
      </c>
      <c r="G152" s="59">
        <f t="shared" si="84"/>
        <v>1660650</v>
      </c>
      <c r="H152" s="59">
        <f t="shared" si="84"/>
        <v>187040</v>
      </c>
    </row>
    <row r="153" spans="1:8" s="19" customFormat="1" ht="16.5" customHeight="1" x14ac:dyDescent="0.3">
      <c r="A153" s="22"/>
      <c r="B153" s="42" t="s">
        <v>376</v>
      </c>
      <c r="C153" s="59"/>
      <c r="D153" s="60">
        <v>2438000</v>
      </c>
      <c r="E153" s="60">
        <v>2380000</v>
      </c>
      <c r="F153" s="60">
        <v>1660650</v>
      </c>
      <c r="G153" s="45">
        <v>1660650</v>
      </c>
      <c r="H153" s="45">
        <v>187040</v>
      </c>
    </row>
    <row r="154" spans="1:8" s="19" customFormat="1" ht="16.5" customHeight="1" x14ac:dyDescent="0.3">
      <c r="A154" s="22"/>
      <c r="B154" s="42" t="s">
        <v>384</v>
      </c>
      <c r="C154" s="59"/>
      <c r="D154" s="60"/>
      <c r="E154" s="60"/>
      <c r="F154" s="60"/>
      <c r="G154" s="45"/>
      <c r="H154" s="45"/>
    </row>
    <row r="155" spans="1:8" ht="16.5" customHeight="1" x14ac:dyDescent="0.3">
      <c r="A155" s="22"/>
      <c r="B155" s="24" t="s">
        <v>325</v>
      </c>
      <c r="C155" s="59"/>
      <c r="D155" s="60"/>
      <c r="E155" s="60"/>
      <c r="F155" s="60"/>
      <c r="G155" s="45">
        <v>-1308.8</v>
      </c>
      <c r="H155" s="45"/>
    </row>
    <row r="156" spans="1:8" ht="16.5" customHeight="1" x14ac:dyDescent="0.3">
      <c r="A156" s="17" t="s">
        <v>395</v>
      </c>
      <c r="B156" s="44" t="s">
        <v>386</v>
      </c>
      <c r="C156" s="57">
        <f>+C157+C158+C159+C160+C161</f>
        <v>0</v>
      </c>
      <c r="D156" s="57">
        <f t="shared" ref="D156:H156" si="85">+D157+D158+D159+D160+D161</f>
        <v>12939660</v>
      </c>
      <c r="E156" s="57">
        <f t="shared" si="85"/>
        <v>13229660</v>
      </c>
      <c r="F156" s="57">
        <f t="shared" si="85"/>
        <v>10945510</v>
      </c>
      <c r="G156" s="57">
        <f t="shared" si="85"/>
        <v>10945506.369999999</v>
      </c>
      <c r="H156" s="57">
        <f t="shared" si="85"/>
        <v>1423806.37</v>
      </c>
    </row>
    <row r="157" spans="1:8" x14ac:dyDescent="0.3">
      <c r="A157" s="22"/>
      <c r="B157" s="23" t="s">
        <v>387</v>
      </c>
      <c r="C157" s="59"/>
      <c r="D157" s="60">
        <v>12939660</v>
      </c>
      <c r="E157" s="60">
        <v>13229660</v>
      </c>
      <c r="F157" s="60">
        <v>10945510</v>
      </c>
      <c r="G157" s="45">
        <v>10945506.369999999</v>
      </c>
      <c r="H157" s="45">
        <v>1423806.37</v>
      </c>
    </row>
    <row r="158" spans="1:8" ht="30" x14ac:dyDescent="0.3">
      <c r="A158" s="22"/>
      <c r="B158" s="23" t="s">
        <v>388</v>
      </c>
      <c r="C158" s="59"/>
      <c r="D158" s="60"/>
      <c r="E158" s="60"/>
      <c r="F158" s="60"/>
      <c r="G158" s="45"/>
      <c r="H158" s="45"/>
    </row>
    <row r="159" spans="1:8" ht="30" x14ac:dyDescent="0.3">
      <c r="A159" s="22"/>
      <c r="B159" s="23" t="s">
        <v>389</v>
      </c>
      <c r="C159" s="59"/>
      <c r="D159" s="60"/>
      <c r="E159" s="60"/>
      <c r="F159" s="60"/>
      <c r="G159" s="45"/>
      <c r="H159" s="45"/>
    </row>
    <row r="160" spans="1:8" s="19" customFormat="1" ht="45" x14ac:dyDescent="0.3">
      <c r="A160" s="22"/>
      <c r="B160" s="23" t="s">
        <v>390</v>
      </c>
      <c r="C160" s="59"/>
      <c r="D160" s="60"/>
      <c r="E160" s="60"/>
      <c r="F160" s="60"/>
      <c r="G160" s="45"/>
      <c r="H160" s="45"/>
    </row>
    <row r="161" spans="1:8" s="19" customFormat="1" ht="30" x14ac:dyDescent="0.3">
      <c r="A161" s="22"/>
      <c r="B161" s="23" t="s">
        <v>495</v>
      </c>
      <c r="C161" s="59"/>
      <c r="D161" s="60"/>
      <c r="E161" s="60"/>
      <c r="F161" s="60"/>
      <c r="G161" s="45"/>
      <c r="H161" s="45"/>
    </row>
    <row r="162" spans="1:8" ht="30" x14ac:dyDescent="0.3">
      <c r="A162" s="22"/>
      <c r="B162" s="24" t="s">
        <v>325</v>
      </c>
      <c r="C162" s="59"/>
      <c r="D162" s="60"/>
      <c r="E162" s="60"/>
      <c r="F162" s="60"/>
      <c r="G162" s="45">
        <v>-4846.68</v>
      </c>
      <c r="H162" s="45">
        <v>-129.97</v>
      </c>
    </row>
    <row r="163" spans="1:8" ht="16.5" customHeight="1" x14ac:dyDescent="0.3">
      <c r="A163" s="17" t="s">
        <v>400</v>
      </c>
      <c r="B163" s="44" t="s">
        <v>392</v>
      </c>
      <c r="C163" s="59">
        <f>+C164+C165+C166</f>
        <v>0</v>
      </c>
      <c r="D163" s="59">
        <f t="shared" ref="D163:H163" si="86">+D164+D165+D166</f>
        <v>4234000</v>
      </c>
      <c r="E163" s="59">
        <f t="shared" si="86"/>
        <v>4214000</v>
      </c>
      <c r="F163" s="59">
        <f t="shared" si="86"/>
        <v>3225000</v>
      </c>
      <c r="G163" s="59">
        <f t="shared" si="86"/>
        <v>3225000</v>
      </c>
      <c r="H163" s="59">
        <f t="shared" si="86"/>
        <v>374036.68000000017</v>
      </c>
    </row>
    <row r="164" spans="1:8" ht="16.5" customHeight="1" x14ac:dyDescent="0.3">
      <c r="A164" s="17"/>
      <c r="B164" s="42" t="s">
        <v>376</v>
      </c>
      <c r="C164" s="59"/>
      <c r="D164" s="60">
        <v>4234000</v>
      </c>
      <c r="E164" s="60">
        <v>4214000</v>
      </c>
      <c r="F164" s="60">
        <v>3225000</v>
      </c>
      <c r="G164" s="45">
        <v>3225000</v>
      </c>
      <c r="H164" s="45">
        <v>374036.68000000017</v>
      </c>
    </row>
    <row r="165" spans="1:8" ht="16.5" customHeight="1" x14ac:dyDescent="0.3">
      <c r="A165" s="22"/>
      <c r="B165" s="42" t="s">
        <v>384</v>
      </c>
      <c r="C165" s="59"/>
      <c r="D165" s="60"/>
      <c r="E165" s="60"/>
      <c r="F165" s="60"/>
      <c r="G165" s="45"/>
      <c r="H165" s="45">
        <v>0</v>
      </c>
    </row>
    <row r="166" spans="1:8" ht="30" x14ac:dyDescent="0.3">
      <c r="A166" s="22"/>
      <c r="B166" s="42" t="s">
        <v>495</v>
      </c>
      <c r="C166" s="59"/>
      <c r="D166" s="60"/>
      <c r="E166" s="60"/>
      <c r="F166" s="60"/>
      <c r="G166" s="45"/>
      <c r="H166" s="45">
        <v>0</v>
      </c>
    </row>
    <row r="167" spans="1:8" ht="16.5" customHeight="1" x14ac:dyDescent="0.3">
      <c r="A167" s="22"/>
      <c r="B167" s="24" t="s">
        <v>325</v>
      </c>
      <c r="C167" s="59"/>
      <c r="D167" s="60"/>
      <c r="E167" s="60"/>
      <c r="F167" s="60"/>
      <c r="G167" s="45">
        <v>-2821</v>
      </c>
      <c r="H167" s="45">
        <v>0</v>
      </c>
    </row>
    <row r="168" spans="1:8" ht="16.5" customHeight="1" x14ac:dyDescent="0.3">
      <c r="A168" s="17" t="s">
        <v>403</v>
      </c>
      <c r="B168" s="24" t="s">
        <v>394</v>
      </c>
      <c r="C168" s="59"/>
      <c r="D168" s="60">
        <v>204000</v>
      </c>
      <c r="E168" s="60">
        <v>195000</v>
      </c>
      <c r="F168" s="60">
        <v>171000</v>
      </c>
      <c r="G168" s="66">
        <v>171000</v>
      </c>
      <c r="H168" s="66">
        <v>9500</v>
      </c>
    </row>
    <row r="169" spans="1:8" ht="16.5" customHeight="1" x14ac:dyDescent="0.3">
      <c r="A169" s="17"/>
      <c r="B169" s="24" t="s">
        <v>325</v>
      </c>
      <c r="C169" s="59"/>
      <c r="D169" s="60"/>
      <c r="E169" s="60"/>
      <c r="F169" s="60"/>
      <c r="G169" s="66"/>
      <c r="H169" s="66"/>
    </row>
    <row r="170" spans="1:8" ht="16.5" customHeight="1" x14ac:dyDescent="0.3">
      <c r="A170" s="17" t="s">
        <v>405</v>
      </c>
      <c r="B170" s="20" t="s">
        <v>396</v>
      </c>
      <c r="C170" s="58">
        <f t="shared" ref="C170" si="87">+C171+C178</f>
        <v>0</v>
      </c>
      <c r="D170" s="58">
        <f t="shared" ref="D170:H170" si="88">+D171+D178</f>
        <v>204766740</v>
      </c>
      <c r="E170" s="58">
        <f t="shared" si="88"/>
        <v>198872670</v>
      </c>
      <c r="F170" s="58">
        <f t="shared" si="88"/>
        <v>171429750</v>
      </c>
      <c r="G170" s="58">
        <f t="shared" si="88"/>
        <v>171429745</v>
      </c>
      <c r="H170" s="58">
        <f t="shared" si="88"/>
        <v>20344870</v>
      </c>
    </row>
    <row r="171" spans="1:8" ht="16.5" customHeight="1" x14ac:dyDescent="0.3">
      <c r="A171" s="22" t="s">
        <v>407</v>
      </c>
      <c r="B171" s="20" t="s">
        <v>397</v>
      </c>
      <c r="C171" s="59">
        <f>C172+C175+C174+C176+C173</f>
        <v>0</v>
      </c>
      <c r="D171" s="59">
        <f t="shared" ref="D171:H171" si="89">D172+D175+D174+D176+D173</f>
        <v>204766740</v>
      </c>
      <c r="E171" s="59">
        <f t="shared" si="89"/>
        <v>198872670</v>
      </c>
      <c r="F171" s="59">
        <f t="shared" si="89"/>
        <v>171429750</v>
      </c>
      <c r="G171" s="59">
        <f t="shared" si="89"/>
        <v>171429745</v>
      </c>
      <c r="H171" s="59">
        <f t="shared" si="89"/>
        <v>20344870</v>
      </c>
    </row>
    <row r="172" spans="1:8" x14ac:dyDescent="0.3">
      <c r="A172" s="22"/>
      <c r="B172" s="23" t="s">
        <v>333</v>
      </c>
      <c r="C172" s="59"/>
      <c r="D172" s="60">
        <v>201292170</v>
      </c>
      <c r="E172" s="60">
        <v>195917810</v>
      </c>
      <c r="F172" s="60">
        <v>168601810</v>
      </c>
      <c r="G172" s="45">
        <v>168601810</v>
      </c>
      <c r="H172" s="45">
        <v>20069350</v>
      </c>
    </row>
    <row r="173" spans="1:8" ht="30" x14ac:dyDescent="0.3">
      <c r="A173" s="22"/>
      <c r="B173" s="23" t="s">
        <v>495</v>
      </c>
      <c r="C173" s="59"/>
      <c r="D173" s="60">
        <v>199460</v>
      </c>
      <c r="E173" s="60">
        <v>199460</v>
      </c>
      <c r="F173" s="60">
        <v>199460</v>
      </c>
      <c r="G173" s="45">
        <v>199455</v>
      </c>
      <c r="H173" s="45">
        <v>0</v>
      </c>
    </row>
    <row r="174" spans="1:8" ht="75" x14ac:dyDescent="0.3">
      <c r="A174" s="22"/>
      <c r="B174" s="23" t="s">
        <v>398</v>
      </c>
      <c r="C174" s="59"/>
      <c r="D174" s="60"/>
      <c r="E174" s="60"/>
      <c r="F174" s="60"/>
      <c r="G174" s="45"/>
      <c r="H174" s="45"/>
    </row>
    <row r="175" spans="1:8" ht="30" x14ac:dyDescent="0.3">
      <c r="A175" s="22"/>
      <c r="B175" s="23" t="s">
        <v>399</v>
      </c>
      <c r="C175" s="59"/>
      <c r="D175" s="60"/>
      <c r="E175" s="60"/>
      <c r="F175" s="60"/>
      <c r="G175" s="66"/>
      <c r="H175" s="66"/>
    </row>
    <row r="176" spans="1:8" ht="30" x14ac:dyDescent="0.3">
      <c r="A176" s="22"/>
      <c r="B176" s="47" t="s">
        <v>401</v>
      </c>
      <c r="C176" s="59"/>
      <c r="D176" s="60">
        <v>3275110</v>
      </c>
      <c r="E176" s="60">
        <v>2755400</v>
      </c>
      <c r="F176" s="60">
        <v>2628480</v>
      </c>
      <c r="G176" s="45">
        <v>2628480</v>
      </c>
      <c r="H176" s="45">
        <v>275520</v>
      </c>
    </row>
    <row r="177" spans="1:8" ht="30" x14ac:dyDescent="0.3">
      <c r="A177" s="22"/>
      <c r="B177" s="24" t="s">
        <v>325</v>
      </c>
      <c r="C177" s="59"/>
      <c r="D177" s="60"/>
      <c r="E177" s="60"/>
      <c r="F177" s="60"/>
      <c r="G177" s="45">
        <v>-371387.11</v>
      </c>
      <c r="H177" s="45">
        <v>-72239.089999999967</v>
      </c>
    </row>
    <row r="178" spans="1:8" ht="16.5" customHeight="1" x14ac:dyDescent="0.3">
      <c r="A178" s="22" t="s">
        <v>411</v>
      </c>
      <c r="B178" s="20" t="s">
        <v>402</v>
      </c>
      <c r="C178" s="59">
        <f t="shared" ref="C178:H178" si="90">C179+C180</f>
        <v>0</v>
      </c>
      <c r="D178" s="59">
        <f t="shared" si="90"/>
        <v>0</v>
      </c>
      <c r="E178" s="59">
        <f t="shared" si="90"/>
        <v>0</v>
      </c>
      <c r="F178" s="59">
        <f t="shared" si="90"/>
        <v>0</v>
      </c>
      <c r="G178" s="59">
        <f t="shared" si="90"/>
        <v>0</v>
      </c>
      <c r="H178" s="59">
        <f t="shared" si="90"/>
        <v>0</v>
      </c>
    </row>
    <row r="179" spans="1:8" ht="16.5" customHeight="1" x14ac:dyDescent="0.3">
      <c r="A179" s="22"/>
      <c r="B179" s="23" t="s">
        <v>333</v>
      </c>
      <c r="C179" s="59"/>
      <c r="D179" s="60"/>
      <c r="E179" s="60"/>
      <c r="F179" s="60"/>
      <c r="G179" s="45"/>
      <c r="H179" s="45"/>
    </row>
    <row r="180" spans="1:8" ht="16.5" customHeight="1" x14ac:dyDescent="0.3">
      <c r="A180" s="22"/>
      <c r="B180" s="48" t="s">
        <v>404</v>
      </c>
      <c r="C180" s="59"/>
      <c r="D180" s="60"/>
      <c r="E180" s="60"/>
      <c r="F180" s="60"/>
      <c r="G180" s="45"/>
      <c r="H180" s="45"/>
    </row>
    <row r="181" spans="1:8" ht="16.5" customHeight="1" x14ac:dyDescent="0.3">
      <c r="A181" s="22"/>
      <c r="B181" s="24" t="s">
        <v>325</v>
      </c>
      <c r="C181" s="59"/>
      <c r="D181" s="60"/>
      <c r="E181" s="60"/>
      <c r="F181" s="60"/>
      <c r="G181" s="45"/>
      <c r="H181" s="45"/>
    </row>
    <row r="182" spans="1:8" ht="16.5" customHeight="1" x14ac:dyDescent="0.3">
      <c r="A182" s="17" t="s">
        <v>414</v>
      </c>
      <c r="B182" s="24" t="s">
        <v>406</v>
      </c>
      <c r="C182" s="59"/>
      <c r="D182" s="60">
        <v>2296000</v>
      </c>
      <c r="E182" s="60">
        <v>2248000</v>
      </c>
      <c r="F182" s="60">
        <v>1693230</v>
      </c>
      <c r="G182" s="45">
        <v>1693230</v>
      </c>
      <c r="H182" s="45">
        <v>188480</v>
      </c>
    </row>
    <row r="183" spans="1:8" ht="16.5" customHeight="1" x14ac:dyDescent="0.3">
      <c r="A183" s="17"/>
      <c r="B183" s="24" t="s">
        <v>325</v>
      </c>
      <c r="C183" s="59"/>
      <c r="D183" s="60"/>
      <c r="E183" s="60"/>
      <c r="F183" s="60"/>
      <c r="G183" s="45">
        <v>-19846.25</v>
      </c>
      <c r="H183" s="45">
        <v>0</v>
      </c>
    </row>
    <row r="184" spans="1:8" ht="30" x14ac:dyDescent="0.3">
      <c r="A184" s="17" t="s">
        <v>415</v>
      </c>
      <c r="B184" s="24" t="s">
        <v>408</v>
      </c>
      <c r="C184" s="59"/>
      <c r="D184" s="60">
        <v>6873870</v>
      </c>
      <c r="E184" s="60">
        <v>6873870</v>
      </c>
      <c r="F184" s="60">
        <v>3683960</v>
      </c>
      <c r="G184" s="45">
        <v>3683952.8</v>
      </c>
      <c r="H184" s="45">
        <v>61967.589999999851</v>
      </c>
    </row>
    <row r="185" spans="1:8" ht="16.5" customHeight="1" x14ac:dyDescent="0.3">
      <c r="A185" s="17"/>
      <c r="B185" s="24" t="s">
        <v>325</v>
      </c>
      <c r="C185" s="59"/>
      <c r="D185" s="60"/>
      <c r="E185" s="60"/>
      <c r="F185" s="60"/>
      <c r="G185" s="45">
        <v>-91837.61</v>
      </c>
      <c r="H185" s="45">
        <v>0</v>
      </c>
    </row>
    <row r="186" spans="1:8" ht="30" x14ac:dyDescent="0.3">
      <c r="A186" s="17"/>
      <c r="B186" s="20" t="s">
        <v>409</v>
      </c>
      <c r="C186" s="59">
        <f t="shared" ref="C186" si="91">C90+C102+C118+C134+C136+C138+C147+C151+C155+C162+C167+C169+C177+C181+C183+C185</f>
        <v>0</v>
      </c>
      <c r="D186" s="59">
        <f t="shared" ref="D186:G186" si="92">D90+D102+D118+D134+D136+D138+D147+D151+D155+D162+D167+D169+D177+D181+D183+D185</f>
        <v>0</v>
      </c>
      <c r="E186" s="59">
        <f t="shared" si="92"/>
        <v>0</v>
      </c>
      <c r="F186" s="59">
        <f t="shared" si="92"/>
        <v>0</v>
      </c>
      <c r="G186" s="59">
        <f t="shared" si="92"/>
        <v>-518267.3</v>
      </c>
      <c r="H186" s="59">
        <v>-72728.830000000016</v>
      </c>
    </row>
    <row r="187" spans="1:8" ht="30" x14ac:dyDescent="0.3">
      <c r="A187" s="17" t="s">
        <v>205</v>
      </c>
      <c r="B187" s="20" t="s">
        <v>190</v>
      </c>
      <c r="C187" s="59">
        <f t="shared" ref="C187:H187" si="93">C188</f>
        <v>0</v>
      </c>
      <c r="D187" s="59">
        <f t="shared" si="93"/>
        <v>193736000</v>
      </c>
      <c r="E187" s="59">
        <f t="shared" si="93"/>
        <v>193736000</v>
      </c>
      <c r="F187" s="59">
        <f t="shared" si="93"/>
        <v>193736000</v>
      </c>
      <c r="G187" s="59">
        <f t="shared" si="93"/>
        <v>189113413</v>
      </c>
      <c r="H187" s="59">
        <f t="shared" si="93"/>
        <v>19369875</v>
      </c>
    </row>
    <row r="188" spans="1:8" x14ac:dyDescent="0.3">
      <c r="A188" s="17" t="s">
        <v>418</v>
      </c>
      <c r="B188" s="20" t="s">
        <v>410</v>
      </c>
      <c r="C188" s="59">
        <f t="shared" ref="C188:H188" si="94">C189+C198</f>
        <v>0</v>
      </c>
      <c r="D188" s="59">
        <f t="shared" si="94"/>
        <v>193736000</v>
      </c>
      <c r="E188" s="59">
        <f t="shared" si="94"/>
        <v>193736000</v>
      </c>
      <c r="F188" s="59">
        <f t="shared" si="94"/>
        <v>193736000</v>
      </c>
      <c r="G188" s="59">
        <f t="shared" si="94"/>
        <v>189113413</v>
      </c>
      <c r="H188" s="59">
        <f t="shared" si="94"/>
        <v>19369875</v>
      </c>
    </row>
    <row r="189" spans="1:8" ht="45" x14ac:dyDescent="0.3">
      <c r="A189" s="17" t="s">
        <v>420</v>
      </c>
      <c r="B189" s="20" t="s">
        <v>412</v>
      </c>
      <c r="C189" s="59">
        <f>C190+C193+C196+C191+C192+C197</f>
        <v>0</v>
      </c>
      <c r="D189" s="59">
        <f t="shared" ref="D189:H189" si="95">D190+D193+D196+D191+D192+D197</f>
        <v>191556000</v>
      </c>
      <c r="E189" s="59">
        <f t="shared" si="95"/>
        <v>191556000</v>
      </c>
      <c r="F189" s="59">
        <f t="shared" si="95"/>
        <v>191556000</v>
      </c>
      <c r="G189" s="59">
        <f t="shared" si="95"/>
        <v>186963413</v>
      </c>
      <c r="H189" s="59">
        <f t="shared" si="95"/>
        <v>19369875</v>
      </c>
    </row>
    <row r="190" spans="1:8" ht="45" x14ac:dyDescent="0.3">
      <c r="A190" s="17"/>
      <c r="B190" s="24" t="s">
        <v>481</v>
      </c>
      <c r="C190" s="59"/>
      <c r="D190" s="60">
        <v>171248000</v>
      </c>
      <c r="E190" s="60">
        <v>171248000</v>
      </c>
      <c r="F190" s="60">
        <v>171248000</v>
      </c>
      <c r="G190" s="59">
        <v>169903213</v>
      </c>
      <c r="H190" s="59">
        <v>17740162</v>
      </c>
    </row>
    <row r="191" spans="1:8" ht="60" x14ac:dyDescent="0.3">
      <c r="A191" s="17"/>
      <c r="B191" s="24" t="s">
        <v>482</v>
      </c>
      <c r="C191" s="59"/>
      <c r="D191" s="60">
        <v>1122480</v>
      </c>
      <c r="E191" s="60">
        <v>1122480</v>
      </c>
      <c r="F191" s="60">
        <v>1122480</v>
      </c>
      <c r="G191" s="59">
        <v>1122471</v>
      </c>
      <c r="H191" s="59">
        <v>124770</v>
      </c>
    </row>
    <row r="192" spans="1:8" ht="60" x14ac:dyDescent="0.3">
      <c r="A192" s="17"/>
      <c r="B192" s="24" t="s">
        <v>483</v>
      </c>
      <c r="C192" s="59"/>
      <c r="D192" s="60">
        <v>321570</v>
      </c>
      <c r="E192" s="60">
        <v>321570</v>
      </c>
      <c r="F192" s="60">
        <v>321570</v>
      </c>
      <c r="G192" s="59">
        <v>321570</v>
      </c>
      <c r="H192" s="59">
        <v>35978</v>
      </c>
    </row>
    <row r="193" spans="1:8" ht="60" x14ac:dyDescent="0.3">
      <c r="A193" s="17"/>
      <c r="B193" s="24" t="s">
        <v>484</v>
      </c>
      <c r="C193" s="59">
        <f>C194+C195</f>
        <v>0</v>
      </c>
      <c r="D193" s="59">
        <f t="shared" ref="D193:H193" si="96">D194+D195</f>
        <v>13109950</v>
      </c>
      <c r="E193" s="59">
        <f t="shared" si="96"/>
        <v>13109950</v>
      </c>
      <c r="F193" s="59">
        <f t="shared" si="96"/>
        <v>13109950</v>
      </c>
      <c r="G193" s="59">
        <f t="shared" si="96"/>
        <v>13109946</v>
      </c>
      <c r="H193" s="59">
        <f t="shared" si="96"/>
        <v>1468965</v>
      </c>
    </row>
    <row r="194" spans="1:8" ht="135" x14ac:dyDescent="0.3">
      <c r="A194" s="17"/>
      <c r="B194" s="24" t="s">
        <v>413</v>
      </c>
      <c r="C194" s="59"/>
      <c r="D194" s="60">
        <v>5978630</v>
      </c>
      <c r="E194" s="60">
        <v>5978630</v>
      </c>
      <c r="F194" s="60">
        <v>5978630</v>
      </c>
      <c r="G194" s="59">
        <v>5978629</v>
      </c>
      <c r="H194" s="59">
        <v>663985</v>
      </c>
    </row>
    <row r="195" spans="1:8" ht="120" x14ac:dyDescent="0.3">
      <c r="A195" s="17"/>
      <c r="B195" s="24" t="s">
        <v>485</v>
      </c>
      <c r="C195" s="59"/>
      <c r="D195" s="60">
        <v>7131320</v>
      </c>
      <c r="E195" s="60">
        <v>7131320</v>
      </c>
      <c r="F195" s="60">
        <v>7131320</v>
      </c>
      <c r="G195" s="59">
        <v>7131317</v>
      </c>
      <c r="H195" s="59">
        <v>804980</v>
      </c>
    </row>
    <row r="196" spans="1:8" ht="75" x14ac:dyDescent="0.3">
      <c r="A196" s="17"/>
      <c r="B196" s="24" t="s">
        <v>486</v>
      </c>
      <c r="C196" s="59"/>
      <c r="D196" s="60"/>
      <c r="E196" s="60"/>
      <c r="F196" s="60"/>
      <c r="G196" s="59"/>
      <c r="H196" s="59"/>
    </row>
    <row r="197" spans="1:8" ht="60" x14ac:dyDescent="0.3">
      <c r="A197" s="17"/>
      <c r="B197" s="24" t="s">
        <v>487</v>
      </c>
      <c r="C197" s="59"/>
      <c r="D197" s="60">
        <v>5754000</v>
      </c>
      <c r="E197" s="60">
        <v>5754000</v>
      </c>
      <c r="F197" s="60">
        <v>5754000</v>
      </c>
      <c r="G197" s="59">
        <v>2506213</v>
      </c>
      <c r="H197" s="59"/>
    </row>
    <row r="198" spans="1:8" x14ac:dyDescent="0.3">
      <c r="A198" s="17" t="s">
        <v>426</v>
      </c>
      <c r="B198" s="20" t="s">
        <v>488</v>
      </c>
      <c r="C198" s="59">
        <f>C199+C200</f>
        <v>0</v>
      </c>
      <c r="D198" s="59">
        <f t="shared" ref="D198:H198" si="97">D199+D200</f>
        <v>2180000</v>
      </c>
      <c r="E198" s="59">
        <f t="shared" si="97"/>
        <v>2180000</v>
      </c>
      <c r="F198" s="59">
        <f t="shared" si="97"/>
        <v>2180000</v>
      </c>
      <c r="G198" s="59">
        <f t="shared" si="97"/>
        <v>2150000</v>
      </c>
      <c r="H198" s="59">
        <f t="shared" si="97"/>
        <v>0</v>
      </c>
    </row>
    <row r="199" spans="1:8" ht="60" x14ac:dyDescent="0.3">
      <c r="A199" s="17"/>
      <c r="B199" s="24" t="s">
        <v>489</v>
      </c>
      <c r="C199" s="59"/>
      <c r="D199" s="60"/>
      <c r="E199" s="60"/>
      <c r="F199" s="60"/>
      <c r="G199" s="59"/>
      <c r="H199" s="59"/>
    </row>
    <row r="200" spans="1:8" ht="30" x14ac:dyDescent="0.3">
      <c r="A200" s="17"/>
      <c r="B200" s="24" t="s">
        <v>490</v>
      </c>
      <c r="C200" s="59"/>
      <c r="D200" s="60">
        <v>2180000</v>
      </c>
      <c r="E200" s="60">
        <v>2180000</v>
      </c>
      <c r="F200" s="60">
        <v>2180000</v>
      </c>
      <c r="G200" s="59">
        <v>2150000</v>
      </c>
      <c r="H200" s="59"/>
    </row>
    <row r="201" spans="1:8" x14ac:dyDescent="0.3">
      <c r="A201" s="17" t="s">
        <v>428</v>
      </c>
      <c r="B201" s="49" t="s">
        <v>416</v>
      </c>
      <c r="C201" s="63">
        <f>+C202</f>
        <v>0</v>
      </c>
      <c r="D201" s="63">
        <f t="shared" ref="D201:H203" si="98">+D202</f>
        <v>63109930</v>
      </c>
      <c r="E201" s="63">
        <f t="shared" si="98"/>
        <v>63109930</v>
      </c>
      <c r="F201" s="63">
        <f t="shared" si="98"/>
        <v>55594430</v>
      </c>
      <c r="G201" s="63">
        <f t="shared" si="98"/>
        <v>55564021</v>
      </c>
      <c r="H201" s="63">
        <f t="shared" si="98"/>
        <v>7804652</v>
      </c>
    </row>
    <row r="202" spans="1:8" ht="16.5" customHeight="1" x14ac:dyDescent="0.3">
      <c r="A202" s="17" t="s">
        <v>430</v>
      </c>
      <c r="B202" s="49" t="s">
        <v>186</v>
      </c>
      <c r="C202" s="63">
        <f>+C203</f>
        <v>0</v>
      </c>
      <c r="D202" s="63">
        <f t="shared" si="98"/>
        <v>63109930</v>
      </c>
      <c r="E202" s="63">
        <f t="shared" si="98"/>
        <v>63109930</v>
      </c>
      <c r="F202" s="63">
        <f t="shared" si="98"/>
        <v>55594430</v>
      </c>
      <c r="G202" s="63">
        <f t="shared" si="98"/>
        <v>55564021</v>
      </c>
      <c r="H202" s="63">
        <f t="shared" si="98"/>
        <v>7804652</v>
      </c>
    </row>
    <row r="203" spans="1:8" ht="16.5" customHeight="1" x14ac:dyDescent="0.3">
      <c r="A203" s="17" t="s">
        <v>432</v>
      </c>
      <c r="B203" s="20" t="s">
        <v>417</v>
      </c>
      <c r="C203" s="63">
        <f>+C204</f>
        <v>0</v>
      </c>
      <c r="D203" s="63">
        <f t="shared" si="98"/>
        <v>63109930</v>
      </c>
      <c r="E203" s="63">
        <f t="shared" si="98"/>
        <v>63109930</v>
      </c>
      <c r="F203" s="63">
        <f t="shared" si="98"/>
        <v>55594430</v>
      </c>
      <c r="G203" s="63">
        <f t="shared" si="98"/>
        <v>55564021</v>
      </c>
      <c r="H203" s="63">
        <f t="shared" si="98"/>
        <v>7804652</v>
      </c>
    </row>
    <row r="204" spans="1:8" ht="16.5" customHeight="1" x14ac:dyDescent="0.3">
      <c r="A204" s="22" t="s">
        <v>434</v>
      </c>
      <c r="B204" s="49" t="s">
        <v>419</v>
      </c>
      <c r="C204" s="58">
        <f t="shared" ref="C204:H204" si="99">C205</f>
        <v>0</v>
      </c>
      <c r="D204" s="58">
        <f t="shared" si="99"/>
        <v>63109930</v>
      </c>
      <c r="E204" s="58">
        <f t="shared" si="99"/>
        <v>63109930</v>
      </c>
      <c r="F204" s="58">
        <f t="shared" si="99"/>
        <v>55594430</v>
      </c>
      <c r="G204" s="58">
        <f t="shared" si="99"/>
        <v>55564021</v>
      </c>
      <c r="H204" s="58">
        <f t="shared" si="99"/>
        <v>7804652</v>
      </c>
    </row>
    <row r="205" spans="1:8" ht="16.5" customHeight="1" x14ac:dyDescent="0.3">
      <c r="A205" s="22" t="s">
        <v>436</v>
      </c>
      <c r="B205" s="49" t="s">
        <v>421</v>
      </c>
      <c r="C205" s="58">
        <f t="shared" ref="C205:H205" si="100">C207+C208+C209</f>
        <v>0</v>
      </c>
      <c r="D205" s="58">
        <f t="shared" si="100"/>
        <v>63109930</v>
      </c>
      <c r="E205" s="58">
        <f t="shared" si="100"/>
        <v>63109930</v>
      </c>
      <c r="F205" s="58">
        <f t="shared" si="100"/>
        <v>55594430</v>
      </c>
      <c r="G205" s="58">
        <f t="shared" si="100"/>
        <v>55564021</v>
      </c>
      <c r="H205" s="58">
        <f t="shared" si="100"/>
        <v>7804652</v>
      </c>
    </row>
    <row r="206" spans="1:8" ht="16.5" customHeight="1" x14ac:dyDescent="0.3">
      <c r="A206" s="17" t="s">
        <v>438</v>
      </c>
      <c r="B206" s="49" t="s">
        <v>422</v>
      </c>
      <c r="C206" s="58">
        <f t="shared" ref="C206:H206" si="101">C207</f>
        <v>0</v>
      </c>
      <c r="D206" s="58">
        <f t="shared" si="101"/>
        <v>46141480</v>
      </c>
      <c r="E206" s="58">
        <f t="shared" si="101"/>
        <v>46141480</v>
      </c>
      <c r="F206" s="58">
        <f t="shared" si="101"/>
        <v>43511360</v>
      </c>
      <c r="G206" s="58">
        <f t="shared" si="101"/>
        <v>43485974</v>
      </c>
      <c r="H206" s="58">
        <f t="shared" si="101"/>
        <v>6542579</v>
      </c>
    </row>
    <row r="207" spans="1:8" ht="16.5" customHeight="1" x14ac:dyDescent="0.3">
      <c r="A207" s="22" t="s">
        <v>440</v>
      </c>
      <c r="B207" s="50" t="s">
        <v>423</v>
      </c>
      <c r="C207" s="59"/>
      <c r="D207" s="60">
        <v>46141480</v>
      </c>
      <c r="E207" s="60">
        <v>46141480</v>
      </c>
      <c r="F207" s="60">
        <v>43511360</v>
      </c>
      <c r="G207" s="45">
        <f>43461432+24542</f>
        <v>43485974</v>
      </c>
      <c r="H207" s="45">
        <v>6542579</v>
      </c>
    </row>
    <row r="208" spans="1:8" ht="16.5" customHeight="1" x14ac:dyDescent="0.3">
      <c r="A208" s="22" t="s">
        <v>441</v>
      </c>
      <c r="B208" s="50" t="s">
        <v>424</v>
      </c>
      <c r="C208" s="59"/>
      <c r="D208" s="60">
        <v>16968450</v>
      </c>
      <c r="E208" s="60">
        <v>16968450</v>
      </c>
      <c r="F208" s="60">
        <v>12083070</v>
      </c>
      <c r="G208" s="45">
        <f>12063226+18892</f>
        <v>12082118</v>
      </c>
      <c r="H208" s="45">
        <v>1262073</v>
      </c>
    </row>
    <row r="209" spans="1:8" ht="16.5" customHeight="1" x14ac:dyDescent="0.3">
      <c r="A209" s="22"/>
      <c r="B209" s="28" t="s">
        <v>425</v>
      </c>
      <c r="C209" s="59"/>
      <c r="D209" s="60"/>
      <c r="E209" s="60"/>
      <c r="F209" s="60"/>
      <c r="G209" s="45">
        <v>-4071</v>
      </c>
      <c r="H209" s="45">
        <v>0</v>
      </c>
    </row>
    <row r="210" spans="1:8" ht="45" x14ac:dyDescent="0.3">
      <c r="A210" s="22" t="s">
        <v>208</v>
      </c>
      <c r="B210" s="51" t="s">
        <v>192</v>
      </c>
      <c r="C210" s="56">
        <f t="shared" ref="C210" si="102">C215+C211</f>
        <v>0</v>
      </c>
      <c r="D210" s="56">
        <f t="shared" ref="D210:H210" si="103">D215+D211</f>
        <v>0</v>
      </c>
      <c r="E210" s="56">
        <f t="shared" si="103"/>
        <v>0</v>
      </c>
      <c r="F210" s="56">
        <f t="shared" si="103"/>
        <v>0</v>
      </c>
      <c r="G210" s="56">
        <f t="shared" si="103"/>
        <v>0</v>
      </c>
      <c r="H210" s="56">
        <f t="shared" si="103"/>
        <v>0</v>
      </c>
    </row>
    <row r="211" spans="1:8" x14ac:dyDescent="0.3">
      <c r="A211" s="22" t="s">
        <v>443</v>
      </c>
      <c r="B211" s="51" t="s">
        <v>427</v>
      </c>
      <c r="C211" s="56">
        <f t="shared" ref="C211" si="104">C212+C213+C214</f>
        <v>0</v>
      </c>
      <c r="D211" s="56">
        <f t="shared" ref="D211:H211" si="105">D212+D213+D214</f>
        <v>0</v>
      </c>
      <c r="E211" s="56">
        <f t="shared" si="105"/>
        <v>0</v>
      </c>
      <c r="F211" s="56">
        <f t="shared" si="105"/>
        <v>0</v>
      </c>
      <c r="G211" s="56">
        <f t="shared" si="105"/>
        <v>0</v>
      </c>
      <c r="H211" s="56">
        <f t="shared" si="105"/>
        <v>0</v>
      </c>
    </row>
    <row r="212" spans="1:8" x14ac:dyDescent="0.3">
      <c r="A212" s="22" t="s">
        <v>444</v>
      </c>
      <c r="B212" s="51" t="s">
        <v>429</v>
      </c>
      <c r="C212" s="56"/>
      <c r="D212" s="60"/>
      <c r="E212" s="60"/>
      <c r="F212" s="60"/>
      <c r="G212" s="56"/>
      <c r="H212" s="56"/>
    </row>
    <row r="213" spans="1:8" x14ac:dyDescent="0.3">
      <c r="A213" s="22" t="s">
        <v>445</v>
      </c>
      <c r="B213" s="51" t="s">
        <v>431</v>
      </c>
      <c r="C213" s="56"/>
      <c r="D213" s="60"/>
      <c r="E213" s="60"/>
      <c r="F213" s="60"/>
      <c r="G213" s="56"/>
      <c r="H213" s="56"/>
    </row>
    <row r="214" spans="1:8" x14ac:dyDescent="0.3">
      <c r="A214" s="22" t="s">
        <v>446</v>
      </c>
      <c r="B214" s="51" t="s">
        <v>433</v>
      </c>
      <c r="C214" s="56"/>
      <c r="D214" s="60"/>
      <c r="E214" s="60"/>
      <c r="F214" s="60"/>
      <c r="G214" s="56"/>
      <c r="H214" s="56"/>
    </row>
    <row r="215" spans="1:8" ht="30" x14ac:dyDescent="0.3">
      <c r="A215" s="22" t="s">
        <v>447</v>
      </c>
      <c r="B215" s="51" t="s">
        <v>435</v>
      </c>
      <c r="C215" s="56">
        <f t="shared" ref="C215:H215" si="106">C216+C217+C218</f>
        <v>0</v>
      </c>
      <c r="D215" s="56">
        <f t="shared" si="106"/>
        <v>0</v>
      </c>
      <c r="E215" s="56">
        <f t="shared" si="106"/>
        <v>0</v>
      </c>
      <c r="F215" s="56">
        <f t="shared" si="106"/>
        <v>0</v>
      </c>
      <c r="G215" s="56">
        <f t="shared" si="106"/>
        <v>0</v>
      </c>
      <c r="H215" s="56">
        <f t="shared" si="106"/>
        <v>0</v>
      </c>
    </row>
    <row r="216" spans="1:8" x14ac:dyDescent="0.3">
      <c r="A216" s="22" t="s">
        <v>448</v>
      </c>
      <c r="B216" s="52" t="s">
        <v>437</v>
      </c>
      <c r="C216" s="45"/>
      <c r="D216" s="60"/>
      <c r="E216" s="60"/>
      <c r="F216" s="60"/>
      <c r="G216" s="45"/>
      <c r="H216" s="45"/>
    </row>
    <row r="217" spans="1:8" x14ac:dyDescent="0.3">
      <c r="A217" s="22" t="s">
        <v>450</v>
      </c>
      <c r="B217" s="52" t="s">
        <v>439</v>
      </c>
      <c r="C217" s="45"/>
      <c r="D217" s="60"/>
      <c r="E217" s="60"/>
      <c r="F217" s="60"/>
      <c r="G217" s="45"/>
      <c r="H217" s="45"/>
    </row>
    <row r="218" spans="1:8" x14ac:dyDescent="0.3">
      <c r="A218" s="22" t="s">
        <v>452</v>
      </c>
      <c r="B218" s="52" t="s">
        <v>433</v>
      </c>
      <c r="C218" s="45"/>
      <c r="D218" s="60"/>
      <c r="E218" s="60"/>
      <c r="F218" s="60"/>
      <c r="G218" s="45"/>
      <c r="H218" s="45"/>
    </row>
    <row r="219" spans="1:8" x14ac:dyDescent="0.3">
      <c r="A219" s="22" t="s">
        <v>453</v>
      </c>
      <c r="B219" s="51" t="s">
        <v>442</v>
      </c>
      <c r="C219" s="56">
        <f>C220</f>
        <v>0</v>
      </c>
      <c r="D219" s="56">
        <f t="shared" ref="D219:H220" si="107">D220</f>
        <v>0</v>
      </c>
      <c r="E219" s="56">
        <f t="shared" si="107"/>
        <v>0</v>
      </c>
      <c r="F219" s="56">
        <f t="shared" si="107"/>
        <v>0</v>
      </c>
      <c r="G219" s="56">
        <f t="shared" si="107"/>
        <v>0</v>
      </c>
      <c r="H219" s="56">
        <f t="shared" si="107"/>
        <v>0</v>
      </c>
    </row>
    <row r="220" spans="1:8" x14ac:dyDescent="0.3">
      <c r="A220" s="22" t="s">
        <v>454</v>
      </c>
      <c r="B220" s="51" t="s">
        <v>186</v>
      </c>
      <c r="C220" s="56">
        <f>C221</f>
        <v>0</v>
      </c>
      <c r="D220" s="56">
        <f t="shared" si="107"/>
        <v>0</v>
      </c>
      <c r="E220" s="56">
        <f t="shared" si="107"/>
        <v>0</v>
      </c>
      <c r="F220" s="56">
        <f t="shared" si="107"/>
        <v>0</v>
      </c>
      <c r="G220" s="56">
        <f t="shared" si="107"/>
        <v>0</v>
      </c>
      <c r="H220" s="56">
        <f t="shared" si="107"/>
        <v>0</v>
      </c>
    </row>
    <row r="221" spans="1:8" ht="45" x14ac:dyDescent="0.3">
      <c r="A221" s="22" t="s">
        <v>455</v>
      </c>
      <c r="B221" s="51" t="s">
        <v>192</v>
      </c>
      <c r="C221" s="56">
        <f t="shared" ref="C221" si="108">C224</f>
        <v>0</v>
      </c>
      <c r="D221" s="56">
        <f t="shared" ref="D221:H221" si="109">D224</f>
        <v>0</v>
      </c>
      <c r="E221" s="56">
        <f t="shared" si="109"/>
        <v>0</v>
      </c>
      <c r="F221" s="56">
        <f t="shared" si="109"/>
        <v>0</v>
      </c>
      <c r="G221" s="56">
        <f t="shared" si="109"/>
        <v>0</v>
      </c>
      <c r="H221" s="56">
        <f t="shared" si="109"/>
        <v>0</v>
      </c>
    </row>
    <row r="222" spans="1:8" x14ac:dyDescent="0.3">
      <c r="A222" s="22" t="s">
        <v>456</v>
      </c>
      <c r="B222" s="51" t="s">
        <v>203</v>
      </c>
      <c r="C222" s="56">
        <f t="shared" ref="C222:C227" si="110">C223</f>
        <v>0</v>
      </c>
      <c r="D222" s="56">
        <f t="shared" ref="D222:H224" si="111">D223</f>
        <v>0</v>
      </c>
      <c r="E222" s="56">
        <f t="shared" si="111"/>
        <v>0</v>
      </c>
      <c r="F222" s="56">
        <f t="shared" si="111"/>
        <v>0</v>
      </c>
      <c r="G222" s="56">
        <f t="shared" si="111"/>
        <v>0</v>
      </c>
      <c r="H222" s="56">
        <f t="shared" si="111"/>
        <v>0</v>
      </c>
    </row>
    <row r="223" spans="1:8" x14ac:dyDescent="0.3">
      <c r="A223" s="22" t="s">
        <v>457</v>
      </c>
      <c r="B223" s="51" t="s">
        <v>186</v>
      </c>
      <c r="C223" s="56">
        <f t="shared" si="110"/>
        <v>0</v>
      </c>
      <c r="D223" s="56">
        <f t="shared" si="111"/>
        <v>0</v>
      </c>
      <c r="E223" s="56">
        <f t="shared" si="111"/>
        <v>0</v>
      </c>
      <c r="F223" s="56">
        <f t="shared" si="111"/>
        <v>0</v>
      </c>
      <c r="G223" s="56">
        <f t="shared" si="111"/>
        <v>0</v>
      </c>
      <c r="H223" s="56">
        <f t="shared" si="111"/>
        <v>0</v>
      </c>
    </row>
    <row r="224" spans="1:8" ht="45" x14ac:dyDescent="0.3">
      <c r="A224" s="22" t="s">
        <v>458</v>
      </c>
      <c r="B224" s="52" t="s">
        <v>192</v>
      </c>
      <c r="C224" s="56">
        <f t="shared" si="110"/>
        <v>0</v>
      </c>
      <c r="D224" s="56">
        <f t="shared" si="111"/>
        <v>0</v>
      </c>
      <c r="E224" s="56">
        <f t="shared" si="111"/>
        <v>0</v>
      </c>
      <c r="F224" s="56">
        <f t="shared" si="111"/>
        <v>0</v>
      </c>
      <c r="G224" s="56">
        <f t="shared" si="111"/>
        <v>0</v>
      </c>
      <c r="H224" s="56">
        <f t="shared" si="111"/>
        <v>0</v>
      </c>
    </row>
    <row r="225" spans="1:8" ht="30" x14ac:dyDescent="0.3">
      <c r="A225" s="22" t="s">
        <v>459</v>
      </c>
      <c r="B225" s="51" t="s">
        <v>435</v>
      </c>
      <c r="C225" s="56">
        <f t="shared" si="110"/>
        <v>0</v>
      </c>
      <c r="D225" s="56">
        <f t="shared" ref="D225:H227" si="112">D226</f>
        <v>0</v>
      </c>
      <c r="E225" s="56">
        <f t="shared" si="112"/>
        <v>0</v>
      </c>
      <c r="F225" s="56">
        <f t="shared" si="112"/>
        <v>0</v>
      </c>
      <c r="G225" s="56">
        <f t="shared" si="112"/>
        <v>0</v>
      </c>
      <c r="H225" s="56">
        <f t="shared" si="112"/>
        <v>0</v>
      </c>
    </row>
    <row r="226" spans="1:8" x14ac:dyDescent="0.3">
      <c r="A226" s="22" t="s">
        <v>460</v>
      </c>
      <c r="B226" s="51" t="s">
        <v>439</v>
      </c>
      <c r="C226" s="56">
        <f t="shared" si="110"/>
        <v>0</v>
      </c>
      <c r="D226" s="56">
        <f t="shared" si="112"/>
        <v>0</v>
      </c>
      <c r="E226" s="56">
        <f t="shared" si="112"/>
        <v>0</v>
      </c>
      <c r="F226" s="56">
        <f t="shared" si="112"/>
        <v>0</v>
      </c>
      <c r="G226" s="56">
        <f t="shared" si="112"/>
        <v>0</v>
      </c>
      <c r="H226" s="56">
        <f t="shared" si="112"/>
        <v>0</v>
      </c>
    </row>
    <row r="227" spans="1:8" x14ac:dyDescent="0.3">
      <c r="A227" s="22" t="s">
        <v>461</v>
      </c>
      <c r="B227" s="51" t="s">
        <v>449</v>
      </c>
      <c r="C227" s="56">
        <f t="shared" si="110"/>
        <v>0</v>
      </c>
      <c r="D227" s="56">
        <f t="shared" si="112"/>
        <v>0</v>
      </c>
      <c r="E227" s="56">
        <f t="shared" si="112"/>
        <v>0</v>
      </c>
      <c r="F227" s="56">
        <f t="shared" si="112"/>
        <v>0</v>
      </c>
      <c r="G227" s="56">
        <f t="shared" si="112"/>
        <v>0</v>
      </c>
      <c r="H227" s="56">
        <f t="shared" si="112"/>
        <v>0</v>
      </c>
    </row>
    <row r="228" spans="1:8" x14ac:dyDescent="0.3">
      <c r="A228" s="22" t="s">
        <v>462</v>
      </c>
      <c r="B228" s="52" t="s">
        <v>451</v>
      </c>
      <c r="C228" s="45"/>
      <c r="D228" s="60"/>
      <c r="E228" s="60"/>
      <c r="F228" s="60"/>
      <c r="G228" s="45"/>
      <c r="H228" s="45"/>
    </row>
    <row r="229" spans="1:8" ht="15.75" x14ac:dyDescent="0.3">
      <c r="A229" s="84"/>
      <c r="B229" s="74" t="s">
        <v>513</v>
      </c>
    </row>
    <row r="230" spans="1:8" ht="15.75" x14ac:dyDescent="0.3">
      <c r="A230" s="140" t="s">
        <v>499</v>
      </c>
      <c r="B230" s="140"/>
    </row>
    <row r="231" spans="1:8" x14ac:dyDescent="0.3">
      <c r="A231" s="85"/>
      <c r="B231" s="86"/>
    </row>
    <row r="232" spans="1:8" ht="15.75" x14ac:dyDescent="0.3">
      <c r="A232" s="87"/>
      <c r="B232" s="88" t="s">
        <v>500</v>
      </c>
      <c r="D232" s="89" t="s">
        <v>501</v>
      </c>
    </row>
    <row r="233" spans="1:8" x14ac:dyDescent="0.3">
      <c r="A233" s="85"/>
      <c r="B233" s="90" t="s">
        <v>502</v>
      </c>
      <c r="D233" s="90" t="s">
        <v>503</v>
      </c>
    </row>
    <row r="234" spans="1:8" x14ac:dyDescent="0.3">
      <c r="D234" s="90"/>
    </row>
    <row r="235" spans="1:8" x14ac:dyDescent="0.3">
      <c r="D235" s="90"/>
    </row>
    <row r="236" spans="1:8" x14ac:dyDescent="0.3">
      <c r="D236" s="90"/>
    </row>
    <row r="237" spans="1:8" x14ac:dyDescent="0.3">
      <c r="D237" s="91" t="s">
        <v>504</v>
      </c>
    </row>
    <row r="238" spans="1:8" x14ac:dyDescent="0.3">
      <c r="D238" s="92" t="s">
        <v>505</v>
      </c>
    </row>
  </sheetData>
  <protectedRanges>
    <protectedRange sqref="B4:B5 C3:C5" name="Zonă1_1" securityDescriptor="O:WDG:WDD:(A;;CC;;;WD)"/>
    <protectedRange sqref="G120:H128 G48:H53 G159:H162 G72:H72 G39:H42 G130:H134 G105:H110 G64:H68 G83:H87 G94:H95 G56:H59 G157:H157 G113:H118 G27:H35 G37:H37 G97:H102 G141:H141 H142:H143" name="Zonă3"/>
    <protectedRange sqref="B3" name="Zonă1_1_1_1_1_1" securityDescriptor="O:WDG:WDD:(A;;CC;;;WD)"/>
  </protectedRanges>
  <mergeCells count="1">
    <mergeCell ref="A230:B230"/>
  </mergeCells>
  <printOptions horizontalCentered="1"/>
  <pageMargins left="0.47244094488188981" right="0.27559055118110237" top="0.19685039370078741" bottom="0.19685039370078741" header="0.15748031496062992" footer="0.15748031496062992"/>
  <pageSetup scale="7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1</vt:i4>
      </vt:variant>
    </vt:vector>
  </HeadingPairs>
  <TitlesOfParts>
    <vt:vector size="3" baseType="lpstr">
      <vt:lpstr>VENITURI</vt:lpstr>
      <vt:lpstr>CHELTUIELI</vt:lpstr>
      <vt:lpstr>VENITURI!Zona_de_imprimat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petcui</cp:lastModifiedBy>
  <cp:lastPrinted>2021-10-11T12:55:51Z</cp:lastPrinted>
  <dcterms:created xsi:type="dcterms:W3CDTF">2020-08-07T11:14:11Z</dcterms:created>
  <dcterms:modified xsi:type="dcterms:W3CDTF">2021-10-11T13:56:22Z</dcterms:modified>
</cp:coreProperties>
</file>